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929"/>
  <workbookPr showObjects="placeholders" autoCompressPictures="0"/>
  <bookViews>
    <workbookView xWindow="0" yWindow="0" windowWidth="25600" windowHeight="16060"/>
  </bookViews>
  <sheets>
    <sheet name="Instruções" sheetId="7" r:id="rId1"/>
    <sheet name="Base 1" sheetId="2" r:id="rId2"/>
    <sheet name="Base 2" sheetId="11" r:id="rId3"/>
    <sheet name="1a Questão" sheetId="4" r:id="rId4"/>
    <sheet name="2a Questão" sheetId="5" r:id="rId5"/>
    <sheet name="3a Questão" sheetId="6" r:id="rId6"/>
    <sheet name="4a Questão" sheetId="8" r:id="rId7"/>
    <sheet name="5a Questão" sheetId="9" r:id="rId8"/>
    <sheet name="6a Questão" sheetId="10" r:id="rId9"/>
    <sheet name="7a Questão" sheetId="17" r:id="rId10"/>
    <sheet name="8a Questão" sheetId="18" r:id="rId11"/>
  </sheets>
  <definedNames>
    <definedName name="solver_cvg" localSheetId="9" hidden="1">0.0001</definedName>
    <definedName name="solver_drv" localSheetId="9" hidden="1">1</definedName>
    <definedName name="solver_eng" localSheetId="9" hidden="1">1</definedName>
    <definedName name="solver_itr" localSheetId="9" hidden="1">2147483647</definedName>
    <definedName name="solver_lhs1" localSheetId="9" hidden="1">'7a Questão'!$B$6</definedName>
    <definedName name="solver_lin" localSheetId="9" hidden="1">2</definedName>
    <definedName name="solver_mip" localSheetId="9" hidden="1">2147483647</definedName>
    <definedName name="solver_mni" localSheetId="9" hidden="1">30</definedName>
    <definedName name="solver_mrt" localSheetId="9" hidden="1">0.075</definedName>
    <definedName name="solver_msl" localSheetId="9" hidden="1">2</definedName>
    <definedName name="solver_neg" localSheetId="9" hidden="1">1</definedName>
    <definedName name="solver_nod" localSheetId="9" hidden="1">2147483647</definedName>
    <definedName name="solver_num" localSheetId="9" hidden="1">1</definedName>
    <definedName name="solver_opt" localSheetId="9" hidden="1">'7a Questão'!$B$6</definedName>
    <definedName name="solver_pre" localSheetId="9" hidden="1">0.000001</definedName>
    <definedName name="solver_rbv" localSheetId="9" hidden="1">1</definedName>
    <definedName name="solver_rel1" localSheetId="9" hidden="1">1</definedName>
    <definedName name="solver_rhs1" localSheetId="9" hidden="1">'7a Questão'!$B$6</definedName>
    <definedName name="solver_rlx" localSheetId="9" hidden="1">1</definedName>
    <definedName name="solver_rsd" localSheetId="9" hidden="1">0</definedName>
    <definedName name="solver_scl" localSheetId="9" hidden="1">2</definedName>
    <definedName name="solver_sho" localSheetId="9" hidden="1">2</definedName>
    <definedName name="solver_ssz" localSheetId="9" hidden="1">100</definedName>
    <definedName name="solver_tim" localSheetId="9" hidden="1">2147483647</definedName>
    <definedName name="solver_tol" localSheetId="9" hidden="1">0.01</definedName>
    <definedName name="solver_typ" localSheetId="9" hidden="1">1</definedName>
    <definedName name="solver_val" localSheetId="9" hidden="1">0</definedName>
    <definedName name="solver_ver" localSheetId="9" hidden="1">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3" i="9" l="1"/>
  <c r="D8" i="9"/>
  <c r="D9" i="9"/>
  <c r="D10" i="9"/>
  <c r="D11" i="9"/>
  <c r="D12" i="9"/>
  <c r="D13" i="9"/>
  <c r="D14" i="9"/>
  <c r="D15" i="9"/>
  <c r="D16" i="9"/>
  <c r="D17" i="9"/>
  <c r="D18" i="9"/>
  <c r="D19" i="9"/>
  <c r="D20" i="9"/>
  <c r="D21" i="9"/>
  <c r="D22" i="9"/>
  <c r="D23" i="9"/>
  <c r="D24" i="9"/>
  <c r="D25" i="9"/>
  <c r="D26" i="9"/>
  <c r="D27" i="9"/>
  <c r="D28" i="9"/>
  <c r="D29" i="9"/>
  <c r="D30" i="9"/>
  <c r="D31" i="9"/>
  <c r="D32" i="9"/>
  <c r="D33" i="9"/>
  <c r="D34" i="9"/>
  <c r="D35" i="9"/>
  <c r="D36" i="9"/>
  <c r="D37" i="9"/>
  <c r="D38" i="9"/>
  <c r="D39" i="9"/>
  <c r="D40" i="9"/>
  <c r="D41" i="9"/>
  <c r="D42" i="9"/>
  <c r="D43" i="9"/>
  <c r="D44" i="9"/>
  <c r="D45" i="9"/>
  <c r="D46" i="9"/>
  <c r="D47" i="9"/>
  <c r="D48" i="9"/>
  <c r="D49" i="9"/>
  <c r="D50" i="9"/>
  <c r="D51" i="9"/>
  <c r="D52" i="9"/>
  <c r="D53" i="9"/>
  <c r="D54" i="9"/>
  <c r="D55" i="9"/>
  <c r="D56" i="9"/>
  <c r="D57" i="9"/>
  <c r="D58" i="9"/>
  <c r="D59" i="9"/>
  <c r="D60" i="9"/>
  <c r="D61" i="9"/>
  <c r="D62" i="9"/>
  <c r="D63" i="9"/>
  <c r="D64" i="9"/>
  <c r="D65" i="9"/>
  <c r="D66" i="9"/>
  <c r="D67" i="9"/>
  <c r="D68" i="9"/>
  <c r="D69" i="9"/>
  <c r="D70" i="9"/>
  <c r="D71" i="9"/>
  <c r="D72" i="9"/>
  <c r="D73" i="9"/>
  <c r="D74" i="9"/>
  <c r="D75" i="9"/>
  <c r="D76" i="9"/>
  <c r="D77" i="9"/>
  <c r="D78" i="9"/>
  <c r="D79" i="9"/>
  <c r="D80" i="9"/>
  <c r="D81" i="9"/>
  <c r="D82" i="9"/>
  <c r="D83" i="9"/>
  <c r="D84" i="9"/>
  <c r="D85" i="9"/>
  <c r="D86" i="9"/>
  <c r="D87" i="9"/>
  <c r="D88" i="9"/>
  <c r="D89" i="9"/>
  <c r="D90" i="9"/>
  <c r="D91" i="9"/>
  <c r="D92" i="9"/>
  <c r="D93" i="9"/>
  <c r="D94" i="9"/>
  <c r="D95" i="9"/>
  <c r="D96" i="9"/>
  <c r="D97" i="9"/>
  <c r="D98" i="9"/>
  <c r="D99" i="9"/>
  <c r="D100" i="9"/>
  <c r="D101" i="9"/>
  <c r="D102" i="9"/>
  <c r="D103" i="9"/>
  <c r="D104" i="9"/>
  <c r="D105" i="9"/>
  <c r="D106" i="9"/>
  <c r="D107" i="9"/>
  <c r="D108" i="9"/>
  <c r="D109" i="9"/>
  <c r="D110" i="9"/>
  <c r="D111" i="9"/>
  <c r="D112" i="9"/>
  <c r="D113" i="9"/>
  <c r="D114" i="9"/>
  <c r="D115" i="9"/>
  <c r="D116" i="9"/>
  <c r="D117" i="9"/>
  <c r="D118" i="9"/>
  <c r="D119" i="9"/>
  <c r="D120" i="9"/>
  <c r="D121" i="9"/>
  <c r="D122" i="9"/>
  <c r="D123" i="9"/>
  <c r="D124" i="9"/>
  <c r="D125" i="9"/>
  <c r="D126" i="9"/>
  <c r="D127" i="9"/>
  <c r="D128" i="9"/>
  <c r="D129" i="9"/>
  <c r="D130" i="9"/>
  <c r="D131" i="9"/>
  <c r="D132" i="9"/>
  <c r="D133" i="9"/>
  <c r="D134" i="9"/>
  <c r="D135" i="9"/>
  <c r="D136" i="9"/>
  <c r="D137" i="9"/>
  <c r="D138" i="9"/>
  <c r="D139" i="9"/>
  <c r="D140" i="9"/>
  <c r="D141" i="9"/>
  <c r="D142" i="9"/>
  <c r="D143" i="9"/>
  <c r="D144" i="9"/>
  <c r="D145" i="9"/>
  <c r="D146" i="9"/>
  <c r="D147" i="9"/>
  <c r="D148" i="9"/>
  <c r="D149" i="9"/>
  <c r="D150" i="9"/>
  <c r="D151" i="9"/>
  <c r="D152" i="9"/>
  <c r="D153" i="9"/>
  <c r="D154" i="9"/>
  <c r="D155" i="9"/>
  <c r="D156" i="9"/>
  <c r="D157" i="9"/>
  <c r="D158" i="9"/>
  <c r="D159" i="9"/>
  <c r="D160" i="9"/>
  <c r="D161" i="9"/>
  <c r="D162" i="9"/>
  <c r="D163" i="9"/>
  <c r="D164" i="9"/>
  <c r="D165" i="9"/>
  <c r="D166" i="9"/>
  <c r="D167" i="9"/>
  <c r="D168" i="9"/>
  <c r="D169" i="9"/>
  <c r="D170" i="9"/>
  <c r="D171" i="9"/>
  <c r="D172" i="9"/>
  <c r="D173" i="9"/>
  <c r="D174" i="9"/>
  <c r="D175" i="9"/>
  <c r="D176" i="9"/>
  <c r="D177" i="9"/>
  <c r="D178" i="9"/>
  <c r="D179" i="9"/>
  <c r="D180" i="9"/>
  <c r="D181" i="9"/>
  <c r="D182" i="9"/>
  <c r="D183" i="9"/>
  <c r="D184" i="9"/>
  <c r="D185" i="9"/>
  <c r="D186" i="9"/>
  <c r="D187" i="9"/>
  <c r="D188" i="9"/>
  <c r="D189" i="9"/>
  <c r="D190" i="9"/>
  <c r="D191" i="9"/>
  <c r="D192" i="9"/>
  <c r="D193" i="9"/>
  <c r="D194" i="9"/>
  <c r="D195" i="9"/>
  <c r="D196" i="9"/>
  <c r="D197" i="9"/>
  <c r="D198" i="9"/>
  <c r="D199" i="9"/>
  <c r="D200" i="9"/>
  <c r="D201" i="9"/>
  <c r="D202" i="9"/>
  <c r="D203" i="9"/>
  <c r="D204" i="9"/>
  <c r="D205" i="9"/>
  <c r="D206" i="9"/>
  <c r="D207" i="9"/>
  <c r="D208" i="9"/>
  <c r="D209" i="9"/>
  <c r="D210" i="9"/>
  <c r="D211" i="9"/>
  <c r="D212" i="9"/>
  <c r="D213" i="9"/>
  <c r="D214" i="9"/>
  <c r="D215" i="9"/>
  <c r="D216" i="9"/>
  <c r="H17" i="9"/>
  <c r="H16" i="9"/>
  <c r="H14" i="9"/>
  <c r="C3" i="9"/>
  <c r="C2" i="9"/>
  <c r="C8" i="9"/>
  <c r="C9" i="9"/>
  <c r="C10" i="9"/>
  <c r="C11" i="9"/>
  <c r="C12" i="9"/>
  <c r="C13" i="9"/>
  <c r="C14" i="9"/>
  <c r="C15" i="9"/>
  <c r="C16" i="9"/>
  <c r="C17" i="9"/>
  <c r="C18" i="9"/>
  <c r="C19" i="9"/>
  <c r="C20" i="9"/>
  <c r="C21" i="9"/>
  <c r="C22" i="9"/>
  <c r="C23" i="9"/>
  <c r="C24" i="9"/>
  <c r="C25" i="9"/>
  <c r="C26" i="9"/>
  <c r="C27" i="9"/>
  <c r="C28" i="9"/>
  <c r="C29" i="9"/>
  <c r="C30" i="9"/>
  <c r="C31" i="9"/>
  <c r="C32" i="9"/>
  <c r="C33" i="9"/>
  <c r="C34" i="9"/>
  <c r="C35" i="9"/>
  <c r="C36" i="9"/>
  <c r="C37" i="9"/>
  <c r="C38" i="9"/>
  <c r="C39" i="9"/>
  <c r="C40" i="9"/>
  <c r="C41" i="9"/>
  <c r="C42" i="9"/>
  <c r="C43" i="9"/>
  <c r="C44" i="9"/>
  <c r="C45" i="9"/>
  <c r="C46" i="9"/>
  <c r="C47" i="9"/>
  <c r="C48" i="9"/>
  <c r="C49" i="9"/>
  <c r="C50" i="9"/>
  <c r="C51" i="9"/>
  <c r="C52" i="9"/>
  <c r="C53" i="9"/>
  <c r="C54" i="9"/>
  <c r="C55" i="9"/>
  <c r="C56" i="9"/>
  <c r="C57" i="9"/>
  <c r="C58" i="9"/>
  <c r="C59" i="9"/>
  <c r="C60" i="9"/>
  <c r="C61" i="9"/>
  <c r="C62" i="9"/>
  <c r="C63" i="9"/>
  <c r="C64" i="9"/>
  <c r="C65" i="9"/>
  <c r="C66" i="9"/>
  <c r="C67" i="9"/>
  <c r="C68" i="9"/>
  <c r="C69" i="9"/>
  <c r="C70" i="9"/>
  <c r="C71" i="9"/>
  <c r="C72" i="9"/>
  <c r="C73" i="9"/>
  <c r="C74" i="9"/>
  <c r="C75" i="9"/>
  <c r="C76" i="9"/>
  <c r="C77" i="9"/>
  <c r="C78" i="9"/>
  <c r="C79" i="9"/>
  <c r="C80" i="9"/>
  <c r="C81" i="9"/>
  <c r="C82" i="9"/>
  <c r="C83" i="9"/>
  <c r="C84" i="9"/>
  <c r="C85" i="9"/>
  <c r="C86" i="9"/>
  <c r="C87" i="9"/>
  <c r="C88" i="9"/>
  <c r="C89" i="9"/>
  <c r="C90" i="9"/>
  <c r="C91" i="9"/>
  <c r="C92" i="9"/>
  <c r="C93" i="9"/>
  <c r="C94" i="9"/>
  <c r="C95" i="9"/>
  <c r="C96" i="9"/>
  <c r="C97" i="9"/>
  <c r="C98" i="9"/>
  <c r="C99" i="9"/>
  <c r="C100" i="9"/>
  <c r="C101" i="9"/>
  <c r="C102" i="9"/>
  <c r="C103" i="9"/>
  <c r="C104" i="9"/>
  <c r="C105" i="9"/>
  <c r="C106" i="9"/>
  <c r="C107" i="9"/>
  <c r="C108" i="9"/>
  <c r="C109" i="9"/>
  <c r="C110" i="9"/>
  <c r="C111" i="9"/>
  <c r="C112" i="9"/>
  <c r="C113" i="9"/>
  <c r="C114" i="9"/>
  <c r="C115" i="9"/>
  <c r="C116" i="9"/>
  <c r="C117" i="9"/>
  <c r="C118" i="9"/>
  <c r="C119" i="9"/>
  <c r="C120" i="9"/>
  <c r="C121" i="9"/>
  <c r="C122" i="9"/>
  <c r="C123" i="9"/>
  <c r="C124" i="9"/>
  <c r="C125" i="9"/>
  <c r="C126" i="9"/>
  <c r="C127" i="9"/>
  <c r="C128" i="9"/>
  <c r="C129" i="9"/>
  <c r="C130" i="9"/>
  <c r="C131" i="9"/>
  <c r="C132" i="9"/>
  <c r="C133" i="9"/>
  <c r="C134" i="9"/>
  <c r="C135" i="9"/>
  <c r="C136" i="9"/>
  <c r="C137" i="9"/>
  <c r="C138" i="9"/>
  <c r="C139" i="9"/>
  <c r="C140" i="9"/>
  <c r="C141" i="9"/>
  <c r="C142" i="9"/>
  <c r="C143" i="9"/>
  <c r="C144" i="9"/>
  <c r="C145" i="9"/>
  <c r="C146" i="9"/>
  <c r="C147" i="9"/>
  <c r="C148" i="9"/>
  <c r="C149" i="9"/>
  <c r="C150" i="9"/>
  <c r="C151" i="9"/>
  <c r="C152" i="9"/>
  <c r="C153" i="9"/>
  <c r="C154" i="9"/>
  <c r="C155" i="9"/>
  <c r="C156" i="9"/>
  <c r="C157" i="9"/>
  <c r="C158" i="9"/>
  <c r="C159" i="9"/>
  <c r="C160" i="9"/>
  <c r="C161" i="9"/>
  <c r="C162" i="9"/>
  <c r="C163" i="9"/>
  <c r="C164" i="9"/>
  <c r="C165" i="9"/>
  <c r="C166" i="9"/>
  <c r="C167" i="9"/>
  <c r="C168" i="9"/>
  <c r="C169" i="9"/>
  <c r="C170" i="9"/>
  <c r="C171" i="9"/>
  <c r="C172" i="9"/>
  <c r="C173" i="9"/>
  <c r="C174" i="9"/>
  <c r="C175" i="9"/>
  <c r="C176" i="9"/>
  <c r="C177" i="9"/>
  <c r="C178" i="9"/>
  <c r="C179" i="9"/>
  <c r="C180" i="9"/>
  <c r="C181" i="9"/>
  <c r="C182" i="9"/>
  <c r="C183" i="9"/>
  <c r="C184" i="9"/>
  <c r="C185" i="9"/>
  <c r="C186" i="9"/>
  <c r="C187" i="9"/>
  <c r="C188" i="9"/>
  <c r="C189" i="9"/>
  <c r="C190" i="9"/>
  <c r="C191" i="9"/>
  <c r="C192" i="9"/>
  <c r="C193" i="9"/>
  <c r="C194" i="9"/>
  <c r="C195" i="9"/>
  <c r="C196" i="9"/>
  <c r="C197" i="9"/>
  <c r="C198" i="9"/>
  <c r="C199" i="9"/>
  <c r="C200" i="9"/>
  <c r="C201" i="9"/>
  <c r="C202" i="9"/>
  <c r="C203" i="9"/>
  <c r="C204" i="9"/>
  <c r="C205" i="9"/>
  <c r="C206" i="9"/>
  <c r="C207" i="9"/>
  <c r="C208" i="9"/>
  <c r="C209" i="9"/>
  <c r="C210" i="9"/>
  <c r="C211" i="9"/>
  <c r="C212" i="9"/>
  <c r="C213" i="9"/>
  <c r="C214" i="9"/>
  <c r="C215" i="9"/>
  <c r="C216" i="9"/>
  <c r="H15" i="9"/>
  <c r="C7" i="9"/>
  <c r="D7" i="9"/>
  <c r="H18" i="9"/>
  <c r="H29" i="17"/>
  <c r="H30" i="17"/>
  <c r="D7" i="17"/>
  <c r="D8" i="17"/>
  <c r="D9" i="17"/>
  <c r="D10" i="17"/>
  <c r="D11" i="17"/>
  <c r="D12" i="17"/>
  <c r="D13" i="17"/>
  <c r="D14" i="17"/>
  <c r="D15" i="17"/>
  <c r="D16" i="17"/>
  <c r="D17" i="17"/>
  <c r="D18" i="17"/>
  <c r="D19" i="17"/>
  <c r="D20" i="17"/>
  <c r="D21" i="17"/>
  <c r="D22" i="17"/>
  <c r="D23" i="17"/>
  <c r="D24" i="17"/>
  <c r="D25" i="17"/>
  <c r="D26" i="17"/>
  <c r="D27" i="17"/>
  <c r="D28" i="17"/>
  <c r="D29" i="17"/>
  <c r="D30" i="17"/>
  <c r="D31" i="17"/>
  <c r="D32" i="17"/>
  <c r="D33" i="17"/>
  <c r="D34" i="17"/>
  <c r="D35" i="17"/>
  <c r="D36" i="17"/>
  <c r="D37" i="17"/>
  <c r="D38" i="17"/>
  <c r="D39" i="17"/>
  <c r="D40" i="17"/>
  <c r="D41" i="17"/>
  <c r="D42" i="17"/>
  <c r="D43" i="17"/>
  <c r="D44" i="17"/>
  <c r="D45" i="17"/>
  <c r="D46" i="17"/>
  <c r="D47" i="17"/>
  <c r="D48" i="17"/>
  <c r="D49" i="17"/>
  <c r="D50" i="17"/>
  <c r="D51" i="17"/>
  <c r="D52" i="17"/>
  <c r="D53" i="17"/>
  <c r="D54" i="17"/>
  <c r="D55" i="17"/>
  <c r="D56" i="17"/>
  <c r="D57" i="17"/>
  <c r="D58" i="17"/>
  <c r="D59" i="17"/>
  <c r="D60" i="17"/>
  <c r="D61" i="17"/>
  <c r="D62" i="17"/>
  <c r="D63" i="17"/>
  <c r="D64" i="17"/>
  <c r="D65" i="17"/>
  <c r="D66" i="17"/>
  <c r="D67" i="17"/>
  <c r="D68" i="17"/>
  <c r="D69" i="17"/>
  <c r="D70" i="17"/>
  <c r="D71" i="17"/>
  <c r="D72" i="17"/>
  <c r="D73" i="17"/>
  <c r="D74" i="17"/>
  <c r="D75" i="17"/>
  <c r="D76" i="17"/>
  <c r="D77" i="17"/>
  <c r="D78" i="17"/>
  <c r="D79" i="17"/>
  <c r="D80" i="17"/>
  <c r="D81" i="17"/>
  <c r="D82" i="17"/>
  <c r="D83" i="17"/>
  <c r="D84" i="17"/>
  <c r="D85" i="17"/>
  <c r="D86" i="17"/>
  <c r="D87" i="17"/>
  <c r="D88" i="17"/>
  <c r="D89" i="17"/>
  <c r="D90" i="17"/>
  <c r="D91" i="17"/>
  <c r="D92" i="17"/>
  <c r="D93" i="17"/>
  <c r="D94" i="17"/>
  <c r="D95" i="17"/>
  <c r="D96" i="17"/>
  <c r="D97" i="17"/>
  <c r="D98" i="17"/>
  <c r="D99" i="17"/>
  <c r="D100" i="17"/>
  <c r="D101" i="17"/>
  <c r="D102" i="17"/>
  <c r="D103" i="17"/>
  <c r="D104" i="17"/>
  <c r="D105" i="17"/>
  <c r="D106" i="17"/>
  <c r="D107" i="17"/>
  <c r="D108" i="17"/>
  <c r="D109" i="17"/>
  <c r="D110" i="17"/>
  <c r="D111" i="17"/>
  <c r="D112" i="17"/>
  <c r="D113" i="17"/>
  <c r="D114" i="17"/>
  <c r="D115" i="17"/>
  <c r="D116" i="17"/>
  <c r="D117" i="17"/>
  <c r="D118" i="17"/>
  <c r="D119" i="17"/>
  <c r="D120" i="17"/>
  <c r="D121" i="17"/>
  <c r="D122" i="17"/>
  <c r="D123" i="17"/>
  <c r="D124" i="17"/>
  <c r="D125" i="17"/>
  <c r="D126" i="17"/>
  <c r="D127" i="17"/>
  <c r="D128" i="17"/>
  <c r="D129" i="17"/>
  <c r="D130" i="17"/>
  <c r="D131" i="17"/>
  <c r="D132" i="17"/>
  <c r="D133" i="17"/>
  <c r="D134" i="17"/>
  <c r="D135" i="17"/>
  <c r="D136" i="17"/>
  <c r="D137" i="17"/>
  <c r="D138" i="17"/>
  <c r="D139" i="17"/>
  <c r="D140" i="17"/>
  <c r="D141" i="17"/>
  <c r="D142" i="17"/>
  <c r="D143" i="17"/>
  <c r="D144" i="17"/>
  <c r="D145" i="17"/>
  <c r="D146" i="17"/>
  <c r="D147" i="17"/>
  <c r="D148" i="17"/>
  <c r="D149" i="17"/>
  <c r="D150" i="17"/>
  <c r="D151" i="17"/>
  <c r="D152" i="17"/>
  <c r="D153" i="17"/>
  <c r="D154" i="17"/>
  <c r="D155" i="17"/>
  <c r="D156" i="17"/>
  <c r="D157" i="17"/>
  <c r="D158" i="17"/>
  <c r="D159" i="17"/>
  <c r="D160" i="17"/>
  <c r="D161" i="17"/>
  <c r="D162" i="17"/>
  <c r="D163" i="17"/>
  <c r="D164" i="17"/>
  <c r="D165" i="17"/>
  <c r="D166" i="17"/>
  <c r="D167" i="17"/>
  <c r="D168" i="17"/>
  <c r="D169" i="17"/>
  <c r="D170" i="17"/>
  <c r="D171" i="17"/>
  <c r="D172" i="17"/>
  <c r="D173" i="17"/>
  <c r="D174" i="17"/>
  <c r="D175" i="17"/>
  <c r="D176" i="17"/>
  <c r="D177" i="17"/>
  <c r="D178" i="17"/>
  <c r="D179" i="17"/>
  <c r="D180" i="17"/>
  <c r="D181" i="17"/>
  <c r="D182" i="17"/>
  <c r="D183" i="17"/>
  <c r="D184" i="17"/>
  <c r="D185" i="17"/>
  <c r="D186" i="17"/>
  <c r="D187" i="17"/>
  <c r="D188" i="17"/>
  <c r="D189" i="17"/>
  <c r="D190" i="17"/>
  <c r="D191" i="17"/>
  <c r="D192" i="17"/>
  <c r="D193" i="17"/>
  <c r="D194" i="17"/>
  <c r="D195" i="17"/>
  <c r="D196" i="17"/>
  <c r="D197" i="17"/>
  <c r="D198" i="17"/>
  <c r="D199" i="17"/>
  <c r="D200" i="17"/>
  <c r="D201" i="17"/>
  <c r="D202" i="17"/>
  <c r="D203" i="17"/>
  <c r="D204" i="17"/>
  <c r="D205" i="17"/>
  <c r="D206" i="17"/>
  <c r="D207" i="17"/>
  <c r="D208" i="17"/>
  <c r="D209" i="17"/>
  <c r="D210" i="17"/>
  <c r="D211" i="17"/>
  <c r="D212" i="17"/>
  <c r="D213" i="17"/>
  <c r="D214" i="17"/>
  <c r="D215" i="17"/>
  <c r="D6" i="17"/>
  <c r="E9" i="8"/>
  <c r="L13" i="8"/>
  <c r="L14" i="8"/>
  <c r="L15" i="8"/>
  <c r="L16" i="8"/>
  <c r="L17" i="8"/>
  <c r="L18" i="8"/>
  <c r="L19" i="8"/>
  <c r="L6" i="8"/>
  <c r="M6" i="8"/>
  <c r="L7" i="8"/>
  <c r="M7" i="8"/>
  <c r="L8" i="8"/>
  <c r="M8" i="8"/>
  <c r="L9" i="8"/>
  <c r="M9" i="8"/>
  <c r="L10" i="8"/>
  <c r="M10" i="8"/>
  <c r="L11" i="8"/>
  <c r="M11" i="8"/>
  <c r="L12" i="8"/>
  <c r="M12" i="8"/>
  <c r="M13" i="8"/>
  <c r="M14" i="8"/>
  <c r="M15" i="8"/>
  <c r="M16" i="8"/>
  <c r="M17" i="8"/>
  <c r="M18" i="8"/>
  <c r="M19" i="8"/>
  <c r="L20" i="8"/>
  <c r="M20" i="8"/>
  <c r="L21" i="8"/>
  <c r="M21" i="8"/>
  <c r="L22" i="8"/>
  <c r="M22" i="8"/>
  <c r="L23" i="8"/>
  <c r="M23" i="8"/>
  <c r="L24" i="8"/>
  <c r="M24" i="8"/>
  <c r="L25" i="8"/>
  <c r="M25" i="8"/>
  <c r="L26" i="8"/>
  <c r="M26" i="8"/>
  <c r="L27" i="8"/>
  <c r="M27" i="8"/>
  <c r="L28" i="8"/>
  <c r="M28" i="8"/>
  <c r="L29" i="8"/>
  <c r="M29" i="8"/>
  <c r="L30" i="8"/>
  <c r="M30" i="8"/>
  <c r="L31" i="8"/>
  <c r="M31" i="8"/>
  <c r="L32" i="8"/>
  <c r="M32" i="8"/>
  <c r="L33" i="8"/>
  <c r="M33" i="8"/>
  <c r="L34" i="8"/>
  <c r="M34" i="8"/>
  <c r="L35" i="8"/>
  <c r="M35" i="8"/>
  <c r="L36" i="8"/>
  <c r="M36" i="8"/>
  <c r="L37" i="8"/>
  <c r="M37" i="8"/>
  <c r="L38" i="8"/>
  <c r="M38" i="8"/>
  <c r="L39" i="8"/>
  <c r="M39" i="8"/>
  <c r="L40" i="8"/>
  <c r="M40" i="8"/>
  <c r="L41" i="8"/>
  <c r="M41" i="8"/>
  <c r="L42" i="8"/>
  <c r="M42" i="8"/>
  <c r="L43" i="8"/>
  <c r="M43" i="8"/>
  <c r="L44" i="8"/>
  <c r="M44" i="8"/>
  <c r="L45" i="8"/>
  <c r="M45" i="8"/>
  <c r="L46" i="8"/>
  <c r="M46" i="8"/>
  <c r="L47" i="8"/>
  <c r="M47" i="8"/>
  <c r="L48" i="8"/>
  <c r="M48" i="8"/>
  <c r="L49" i="8"/>
  <c r="M49" i="8"/>
  <c r="L50" i="8"/>
  <c r="M50" i="8"/>
  <c r="L51" i="8"/>
  <c r="M51" i="8"/>
  <c r="L52" i="8"/>
  <c r="M52" i="8"/>
  <c r="L53" i="8"/>
  <c r="M53" i="8"/>
  <c r="L54" i="8"/>
  <c r="M54" i="8"/>
  <c r="L55" i="8"/>
  <c r="M55" i="8"/>
  <c r="L56" i="8"/>
  <c r="M56" i="8"/>
  <c r="L57" i="8"/>
  <c r="M57" i="8"/>
  <c r="L58" i="8"/>
  <c r="M58" i="8"/>
  <c r="L59" i="8"/>
  <c r="M59" i="8"/>
  <c r="L60" i="8"/>
  <c r="M60" i="8"/>
  <c r="L61" i="8"/>
  <c r="M61" i="8"/>
  <c r="L62" i="8"/>
  <c r="M62" i="8"/>
  <c r="L63" i="8"/>
  <c r="M63" i="8"/>
  <c r="L64" i="8"/>
  <c r="M64" i="8"/>
  <c r="L65" i="8"/>
  <c r="M65" i="8"/>
  <c r="L66" i="8"/>
  <c r="M66" i="8"/>
  <c r="L67" i="8"/>
  <c r="M67" i="8"/>
  <c r="L68" i="8"/>
  <c r="M68" i="8"/>
  <c r="L69" i="8"/>
  <c r="M69" i="8"/>
  <c r="L5" i="8"/>
  <c r="M5" i="8"/>
  <c r="L70" i="8"/>
  <c r="M70" i="8"/>
  <c r="L71" i="8"/>
  <c r="M71" i="8"/>
  <c r="L72" i="8"/>
  <c r="M72" i="8"/>
  <c r="L73" i="8"/>
  <c r="M73" i="8"/>
  <c r="L74" i="8"/>
  <c r="M74" i="8"/>
  <c r="L75" i="8"/>
  <c r="M75" i="8"/>
  <c r="L76" i="8"/>
  <c r="M76" i="8"/>
  <c r="L77" i="8"/>
  <c r="M77" i="8"/>
  <c r="L78" i="8"/>
  <c r="M78" i="8"/>
  <c r="L79" i="8"/>
  <c r="M79" i="8"/>
  <c r="L80" i="8"/>
  <c r="M80" i="8"/>
  <c r="L81" i="8"/>
  <c r="M81" i="8"/>
  <c r="L82" i="8"/>
  <c r="M82" i="8"/>
  <c r="L83" i="8"/>
  <c r="M83" i="8"/>
  <c r="L84" i="8"/>
  <c r="M84" i="8"/>
  <c r="L85" i="8"/>
  <c r="M85" i="8"/>
  <c r="L86" i="8"/>
  <c r="M86" i="8"/>
  <c r="L87" i="8"/>
  <c r="M87" i="8"/>
  <c r="L88" i="8"/>
  <c r="M88" i="8"/>
  <c r="L89" i="8"/>
  <c r="M89" i="8"/>
  <c r="L90" i="8"/>
  <c r="M90" i="8"/>
  <c r="L91" i="8"/>
  <c r="M91" i="8"/>
  <c r="L92" i="8"/>
  <c r="M92" i="8"/>
  <c r="L93" i="8"/>
  <c r="M93" i="8"/>
  <c r="L94" i="8"/>
  <c r="M94" i="8"/>
  <c r="L95" i="8"/>
  <c r="M95" i="8"/>
  <c r="L96" i="8"/>
  <c r="M96" i="8"/>
  <c r="L97" i="8"/>
  <c r="M97" i="8"/>
  <c r="L98" i="8"/>
  <c r="M98" i="8"/>
  <c r="L99" i="8"/>
  <c r="M99" i="8"/>
  <c r="L100" i="8"/>
  <c r="M100" i="8"/>
  <c r="L101" i="8"/>
  <c r="M101" i="8"/>
  <c r="L102" i="8"/>
  <c r="M102" i="8"/>
  <c r="L103" i="8"/>
  <c r="M103" i="8"/>
  <c r="L104" i="8"/>
  <c r="M104" i="8"/>
  <c r="L105" i="8"/>
  <c r="M105" i="8"/>
  <c r="L106" i="8"/>
  <c r="M106" i="8"/>
  <c r="L107" i="8"/>
  <c r="M107" i="8"/>
  <c r="L108" i="8"/>
  <c r="M108" i="8"/>
  <c r="L109" i="8"/>
  <c r="M109" i="8"/>
  <c r="L110" i="8"/>
  <c r="M110" i="8"/>
  <c r="L111" i="8"/>
  <c r="M111" i="8"/>
  <c r="L112" i="8"/>
  <c r="M112" i="8"/>
  <c r="L113" i="8"/>
  <c r="M113" i="8"/>
  <c r="L114" i="8"/>
  <c r="M114" i="8"/>
  <c r="L115" i="8"/>
  <c r="M115" i="8"/>
  <c r="L116" i="8"/>
  <c r="M116" i="8"/>
  <c r="L117" i="8"/>
  <c r="M117" i="8"/>
  <c r="L118" i="8"/>
  <c r="M118" i="8"/>
  <c r="L119" i="8"/>
  <c r="M119" i="8"/>
  <c r="L120" i="8"/>
  <c r="M120" i="8"/>
  <c r="L121" i="8"/>
  <c r="M121" i="8"/>
  <c r="L122" i="8"/>
  <c r="M122" i="8"/>
  <c r="L123" i="8"/>
  <c r="M123" i="8"/>
  <c r="L124" i="8"/>
  <c r="M124" i="8"/>
  <c r="L125" i="8"/>
  <c r="M125" i="8"/>
  <c r="L126" i="8"/>
  <c r="M126" i="8"/>
  <c r="L127" i="8"/>
  <c r="M127" i="8"/>
  <c r="L128" i="8"/>
  <c r="M128" i="8"/>
  <c r="L129" i="8"/>
  <c r="M129" i="8"/>
  <c r="L130" i="8"/>
  <c r="M130" i="8"/>
  <c r="L131" i="8"/>
  <c r="M131" i="8"/>
  <c r="L132" i="8"/>
  <c r="M132" i="8"/>
  <c r="L133" i="8"/>
  <c r="M133" i="8"/>
  <c r="L134" i="8"/>
  <c r="M134" i="8"/>
  <c r="L135" i="8"/>
  <c r="M135" i="8"/>
  <c r="L136" i="8"/>
  <c r="M136" i="8"/>
  <c r="L137" i="8"/>
  <c r="M137" i="8"/>
  <c r="L138" i="8"/>
  <c r="M138" i="8"/>
  <c r="L139" i="8"/>
  <c r="M139" i="8"/>
  <c r="L140" i="8"/>
  <c r="M140" i="8"/>
  <c r="L141" i="8"/>
  <c r="M141" i="8"/>
  <c r="L142" i="8"/>
  <c r="M142" i="8"/>
  <c r="L143" i="8"/>
  <c r="M143" i="8"/>
  <c r="L144" i="8"/>
  <c r="M144" i="8"/>
  <c r="L145" i="8"/>
  <c r="M145" i="8"/>
  <c r="L146" i="8"/>
  <c r="M146" i="8"/>
  <c r="L147" i="8"/>
  <c r="M147" i="8"/>
  <c r="L148" i="8"/>
  <c r="M148" i="8"/>
  <c r="L149" i="8"/>
  <c r="M149" i="8"/>
  <c r="L150" i="8"/>
  <c r="M150" i="8"/>
  <c r="L151" i="8"/>
  <c r="M151" i="8"/>
  <c r="L152" i="8"/>
  <c r="M152" i="8"/>
  <c r="L153" i="8"/>
  <c r="M153" i="8"/>
  <c r="L154" i="8"/>
  <c r="M154" i="8"/>
  <c r="L155" i="8"/>
  <c r="M155" i="8"/>
  <c r="L156" i="8"/>
  <c r="M156" i="8"/>
  <c r="L157" i="8"/>
  <c r="M157" i="8"/>
  <c r="L158" i="8"/>
  <c r="M158" i="8"/>
  <c r="L159" i="8"/>
  <c r="M159" i="8"/>
  <c r="L160" i="8"/>
  <c r="M160" i="8"/>
  <c r="L161" i="8"/>
  <c r="M161" i="8"/>
  <c r="L162" i="8"/>
  <c r="M162" i="8"/>
  <c r="L163" i="8"/>
  <c r="M163" i="8"/>
  <c r="L164" i="8"/>
  <c r="M164" i="8"/>
  <c r="L165" i="8"/>
  <c r="M165" i="8"/>
  <c r="L166" i="8"/>
  <c r="M166" i="8"/>
  <c r="L167" i="8"/>
  <c r="M167" i="8"/>
  <c r="L168" i="8"/>
  <c r="M168" i="8"/>
  <c r="L169" i="8"/>
  <c r="M169" i="8"/>
  <c r="L170" i="8"/>
  <c r="M170" i="8"/>
  <c r="L171" i="8"/>
  <c r="M171" i="8"/>
  <c r="L172" i="8"/>
  <c r="M172" i="8"/>
  <c r="L173" i="8"/>
  <c r="M173" i="8"/>
  <c r="L174" i="8"/>
  <c r="M174" i="8"/>
  <c r="L175" i="8"/>
  <c r="M175" i="8"/>
  <c r="L176" i="8"/>
  <c r="M176" i="8"/>
  <c r="L177" i="8"/>
  <c r="M177" i="8"/>
  <c r="L178" i="8"/>
  <c r="M178" i="8"/>
  <c r="L179" i="8"/>
  <c r="M179" i="8"/>
  <c r="L180" i="8"/>
  <c r="M180" i="8"/>
  <c r="L181" i="8"/>
  <c r="M181" i="8"/>
  <c r="L182" i="8"/>
  <c r="M182" i="8"/>
  <c r="L183" i="8"/>
  <c r="M183" i="8"/>
  <c r="L184" i="8"/>
  <c r="M184" i="8"/>
  <c r="L185" i="8"/>
  <c r="M185" i="8"/>
  <c r="L186" i="8"/>
  <c r="M186" i="8"/>
  <c r="L187" i="8"/>
  <c r="M187" i="8"/>
  <c r="L188" i="8"/>
  <c r="M188" i="8"/>
  <c r="L189" i="8"/>
  <c r="M189" i="8"/>
  <c r="L190" i="8"/>
  <c r="M190" i="8"/>
  <c r="L191" i="8"/>
  <c r="M191" i="8"/>
  <c r="L192" i="8"/>
  <c r="M192" i="8"/>
  <c r="L193" i="8"/>
  <c r="M193" i="8"/>
  <c r="L194" i="8"/>
  <c r="M194" i="8"/>
  <c r="L195" i="8"/>
  <c r="M195" i="8"/>
  <c r="L196" i="8"/>
  <c r="M196" i="8"/>
  <c r="L197" i="8"/>
  <c r="M197" i="8"/>
  <c r="L198" i="8"/>
  <c r="M198" i="8"/>
  <c r="L199" i="8"/>
  <c r="M199" i="8"/>
  <c r="L200" i="8"/>
  <c r="M200" i="8"/>
  <c r="L201" i="8"/>
  <c r="M201" i="8"/>
  <c r="L202" i="8"/>
  <c r="M202" i="8"/>
  <c r="L203" i="8"/>
  <c r="M203" i="8"/>
  <c r="L204" i="8"/>
  <c r="M204" i="8"/>
  <c r="L205" i="8"/>
  <c r="M205" i="8"/>
  <c r="L206" i="8"/>
  <c r="M206" i="8"/>
  <c r="L207" i="8"/>
  <c r="M207" i="8"/>
  <c r="L208" i="8"/>
  <c r="M208" i="8"/>
  <c r="L209" i="8"/>
  <c r="M209" i="8"/>
  <c r="L210" i="8"/>
  <c r="M210" i="8"/>
  <c r="L211" i="8"/>
  <c r="M211" i="8"/>
  <c r="L212" i="8"/>
  <c r="M212" i="8"/>
  <c r="L213" i="8"/>
  <c r="M213" i="8"/>
  <c r="L214" i="8"/>
  <c r="M214" i="8"/>
  <c r="M215" i="8"/>
  <c r="E8" i="8"/>
  <c r="Q4" i="8"/>
  <c r="Q5" i="8"/>
  <c r="I32" i="5"/>
  <c r="I31" i="5"/>
  <c r="I33" i="5"/>
  <c r="E5" i="5"/>
  <c r="E116" i="5"/>
  <c r="E179" i="5"/>
  <c r="G5" i="8"/>
  <c r="E7" i="8"/>
  <c r="G6" i="8"/>
  <c r="L215" i="8"/>
  <c r="G12" i="6"/>
  <c r="G11" i="6"/>
  <c r="G10" i="6"/>
  <c r="G9" i="6"/>
  <c r="L290" i="5"/>
  <c r="L291" i="5"/>
  <c r="L296" i="5"/>
  <c r="K297" i="5"/>
  <c r="L297" i="5"/>
  <c r="K298" i="5"/>
  <c r="L298" i="5"/>
  <c r="K299" i="5"/>
  <c r="L299" i="5"/>
  <c r="K300" i="5"/>
  <c r="L300" i="5"/>
  <c r="M296" i="5"/>
  <c r="N45" i="5"/>
  <c r="N44" i="5"/>
  <c r="N43" i="5"/>
  <c r="N40" i="5"/>
  <c r="N39" i="5"/>
  <c r="N38" i="5"/>
  <c r="N37" i="5"/>
  <c r="K45" i="5"/>
  <c r="K44" i="5"/>
  <c r="K43" i="5"/>
  <c r="K40" i="5"/>
  <c r="K39" i="5"/>
  <c r="K38" i="5"/>
  <c r="K37" i="5"/>
  <c r="F13" i="5"/>
  <c r="F12" i="5"/>
  <c r="F11" i="5"/>
  <c r="F8" i="5"/>
  <c r="F7" i="5"/>
  <c r="F6" i="5"/>
  <c r="F5" i="5"/>
  <c r="I37" i="5"/>
  <c r="I34" i="5"/>
  <c r="J37" i="5"/>
  <c r="I38" i="5"/>
  <c r="J38" i="5"/>
  <c r="I39" i="5"/>
  <c r="J39" i="5"/>
  <c r="I40" i="5"/>
  <c r="J40" i="5"/>
  <c r="I41" i="5"/>
  <c r="J41" i="5"/>
  <c r="I42" i="5"/>
  <c r="J42" i="5"/>
  <c r="I43" i="5"/>
  <c r="J43" i="5"/>
  <c r="I44" i="5"/>
  <c r="J44" i="5"/>
  <c r="I45" i="5"/>
  <c r="J45" i="5"/>
  <c r="I46" i="5"/>
  <c r="J46" i="5"/>
  <c r="H37" i="5"/>
  <c r="H38" i="5"/>
  <c r="H39" i="5"/>
  <c r="H40" i="5"/>
  <c r="H41" i="5"/>
  <c r="H42" i="5"/>
  <c r="H43" i="5"/>
  <c r="H44" i="5"/>
  <c r="H45" i="5"/>
  <c r="H46" i="5"/>
  <c r="I30" i="5"/>
  <c r="D217" i="4"/>
  <c r="K8" i="4"/>
  <c r="F15" i="5"/>
  <c r="D212" i="5"/>
  <c r="D213" i="5"/>
  <c r="D208" i="5"/>
  <c r="D209" i="5"/>
  <c r="D210" i="5"/>
  <c r="D211" i="5"/>
  <c r="D205" i="5"/>
  <c r="D206" i="5"/>
  <c r="D207" i="5"/>
  <c r="D203" i="5"/>
  <c r="D204" i="5"/>
  <c r="D179" i="5"/>
  <c r="D180" i="5"/>
  <c r="D181" i="5"/>
  <c r="D182" i="5"/>
  <c r="D183" i="5"/>
  <c r="D184" i="5"/>
  <c r="D185" i="5"/>
  <c r="D186" i="5"/>
  <c r="D187" i="5"/>
  <c r="D188" i="5"/>
  <c r="D189" i="5"/>
  <c r="D190" i="5"/>
  <c r="D191" i="5"/>
  <c r="D192" i="5"/>
  <c r="D193" i="5"/>
  <c r="D194" i="5"/>
  <c r="D195" i="5"/>
  <c r="D196" i="5"/>
  <c r="D197" i="5"/>
  <c r="D198" i="5"/>
  <c r="D199" i="5"/>
  <c r="D200" i="5"/>
  <c r="D201" i="5"/>
  <c r="D202" i="5"/>
  <c r="D117" i="5"/>
  <c r="D118" i="5"/>
  <c r="D119" i="5"/>
  <c r="D120" i="5"/>
  <c r="D121" i="5"/>
  <c r="D122" i="5"/>
  <c r="D123" i="5"/>
  <c r="D124" i="5"/>
  <c r="D125" i="5"/>
  <c r="D126" i="5"/>
  <c r="D127" i="5"/>
  <c r="D128" i="5"/>
  <c r="D129" i="5"/>
  <c r="D130" i="5"/>
  <c r="D131" i="5"/>
  <c r="D132" i="5"/>
  <c r="D133" i="5"/>
  <c r="D134" i="5"/>
  <c r="D135" i="5"/>
  <c r="D136" i="5"/>
  <c r="D137" i="5"/>
  <c r="D138" i="5"/>
  <c r="D139" i="5"/>
  <c r="D140" i="5"/>
  <c r="D141" i="5"/>
  <c r="D142" i="5"/>
  <c r="D143" i="5"/>
  <c r="D144" i="5"/>
  <c r="D145" i="5"/>
  <c r="D146" i="5"/>
  <c r="D147" i="5"/>
  <c r="D148" i="5"/>
  <c r="D149" i="5"/>
  <c r="D150" i="5"/>
  <c r="D151" i="5"/>
  <c r="D152" i="5"/>
  <c r="D153" i="5"/>
  <c r="D154" i="5"/>
  <c r="D155" i="5"/>
  <c r="D156" i="5"/>
  <c r="D157" i="5"/>
  <c r="D158" i="5"/>
  <c r="D159" i="5"/>
  <c r="D160" i="5"/>
  <c r="D161" i="5"/>
  <c r="D162" i="5"/>
  <c r="D163" i="5"/>
  <c r="D164" i="5"/>
  <c r="D165" i="5"/>
  <c r="D166" i="5"/>
  <c r="D167" i="5"/>
  <c r="D168" i="5"/>
  <c r="D169" i="5"/>
  <c r="D170" i="5"/>
  <c r="D171" i="5"/>
  <c r="D172" i="5"/>
  <c r="D173" i="5"/>
  <c r="D174" i="5"/>
  <c r="D175" i="5"/>
  <c r="D176" i="5"/>
  <c r="D177" i="5"/>
  <c r="D178" i="5"/>
  <c r="E58" i="5"/>
  <c r="D60" i="5"/>
  <c r="D61" i="5"/>
  <c r="D62" i="5"/>
  <c r="D63" i="5"/>
  <c r="D64" i="5"/>
  <c r="D65" i="5"/>
  <c r="D66" i="5"/>
  <c r="D67" i="5"/>
  <c r="D68" i="5"/>
  <c r="D69" i="5"/>
  <c r="D70" i="5"/>
  <c r="D71" i="5"/>
  <c r="D72" i="5"/>
  <c r="D73" i="5"/>
  <c r="D74" i="5"/>
  <c r="D75" i="5"/>
  <c r="D76" i="5"/>
  <c r="D77" i="5"/>
  <c r="D78" i="5"/>
  <c r="D79" i="5"/>
  <c r="D80" i="5"/>
  <c r="D81" i="5"/>
  <c r="D82" i="5"/>
  <c r="D83" i="5"/>
  <c r="D84" i="5"/>
  <c r="D85" i="5"/>
  <c r="D86" i="5"/>
  <c r="D87" i="5"/>
  <c r="D88" i="5"/>
  <c r="D89" i="5"/>
  <c r="D90" i="5"/>
  <c r="D91" i="5"/>
  <c r="D92" i="5"/>
  <c r="D93" i="5"/>
  <c r="D94" i="5"/>
  <c r="D95" i="5"/>
  <c r="D96" i="5"/>
  <c r="D97" i="5"/>
  <c r="D98" i="5"/>
  <c r="D99" i="5"/>
  <c r="D100" i="5"/>
  <c r="D101" i="5"/>
  <c r="D102" i="5"/>
  <c r="D103" i="5"/>
  <c r="D104" i="5"/>
  <c r="D105" i="5"/>
  <c r="D106" i="5"/>
  <c r="D107" i="5"/>
  <c r="D108" i="5"/>
  <c r="D109" i="5"/>
  <c r="D110" i="5"/>
  <c r="D111" i="5"/>
  <c r="D112" i="5"/>
  <c r="D113" i="5"/>
  <c r="D114" i="5"/>
  <c r="D115" i="5"/>
  <c r="E203" i="5"/>
  <c r="D6" i="5"/>
  <c r="D7" i="5"/>
  <c r="D8" i="5"/>
  <c r="D9" i="5"/>
  <c r="D10" i="5"/>
  <c r="D11" i="5"/>
  <c r="D12" i="5"/>
  <c r="D13" i="5"/>
  <c r="D14" i="5"/>
  <c r="D15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29" i="5"/>
  <c r="D30" i="5"/>
  <c r="D31" i="5"/>
  <c r="D32" i="5"/>
  <c r="D33" i="5"/>
  <c r="D34" i="5"/>
  <c r="D35" i="5"/>
  <c r="D36" i="5"/>
  <c r="D37" i="5"/>
  <c r="D38" i="5"/>
  <c r="D39" i="5"/>
  <c r="D40" i="5"/>
  <c r="D41" i="5"/>
  <c r="D42" i="5"/>
  <c r="D43" i="5"/>
  <c r="D44" i="5"/>
  <c r="D45" i="5"/>
  <c r="D46" i="5"/>
  <c r="D47" i="5"/>
  <c r="D48" i="5"/>
  <c r="D49" i="5"/>
  <c r="D50" i="5"/>
  <c r="D51" i="5"/>
  <c r="D52" i="5"/>
  <c r="D53" i="5"/>
  <c r="D54" i="5"/>
  <c r="D55" i="5"/>
  <c r="D56" i="5"/>
  <c r="D57" i="5"/>
  <c r="D58" i="5"/>
</calcChain>
</file>

<file path=xl/sharedStrings.xml><?xml version="1.0" encoding="utf-8"?>
<sst xmlns="http://schemas.openxmlformats.org/spreadsheetml/2006/main" count="239" uniqueCount="185">
  <si>
    <t>1) Colocar a base em ordem crescente</t>
  </si>
  <si>
    <t>2) Fazer a distribuição de frequência ( 10 classes) e elaborar o histograma</t>
  </si>
  <si>
    <t>3) Construir as seguintes medidas descritivas</t>
  </si>
  <si>
    <t>a) Média Aritmética e Média Geométrica</t>
  </si>
  <si>
    <t>b) Mediana e Moda</t>
  </si>
  <si>
    <t>5) Esta série possui informações discrepantes (Outliers)? Se positivo, ajustar a série e re-calcular</t>
  </si>
  <si>
    <t>a) Média Aritmética</t>
  </si>
  <si>
    <t>b) Variância e Desvio Padrão</t>
  </si>
  <si>
    <t>6) Qual a vantagem estatística obtida com o ajuste da série?</t>
  </si>
  <si>
    <t>d) Conceitualmente, qual a diferença entre Moda e Mediana</t>
  </si>
  <si>
    <t>Série</t>
  </si>
  <si>
    <t>x</t>
  </si>
  <si>
    <t xml:space="preserve">Frequência </t>
  </si>
  <si>
    <t>Histograma</t>
  </si>
  <si>
    <t>Média Aritmética</t>
  </si>
  <si>
    <t>Média Geométrica</t>
  </si>
  <si>
    <t>Moda</t>
  </si>
  <si>
    <t>Mediana</t>
  </si>
  <si>
    <t>Variância</t>
  </si>
  <si>
    <t>Desvio-Padrão</t>
  </si>
  <si>
    <t>4) Construir a variância e o desvio padrão da série. O que estas medidas representam? Em que tipo de análise elas podem ser úteis</t>
  </si>
  <si>
    <t>Série Não Ajustada</t>
  </si>
  <si>
    <t>Série Ajustada</t>
  </si>
  <si>
    <t>Média Ajustada</t>
  </si>
  <si>
    <t>Variância Ajustada</t>
  </si>
  <si>
    <t>Desvio-Padrão Ajustado</t>
  </si>
  <si>
    <t xml:space="preserve"> - O Objetivo deste trabalho é aplicar no excel o conhecimento apresentado sobre base de dados.</t>
  </si>
  <si>
    <t xml:space="preserve"> - Responder as perguntas nas suas respectivas abas</t>
  </si>
  <si>
    <t xml:space="preserve"> - Preencher o Quadro ao Lado com o nome dos integrantes do Grupo</t>
  </si>
  <si>
    <t>A</t>
  </si>
  <si>
    <t>B</t>
  </si>
  <si>
    <t xml:space="preserve"> - Utilizar a "Base 1" para as questões 1 a 6</t>
  </si>
  <si>
    <t>7) Construir a regressão linear entre a variável A e B</t>
  </si>
  <si>
    <t>8) Qual o valor do Coeficiente de Determinação (R2)? Qual sua interpretação?</t>
  </si>
  <si>
    <t xml:space="preserve"> - Utilizar a "Base 2" para as questões 7 e 8</t>
  </si>
  <si>
    <t>Apostila do Curso página 72</t>
  </si>
  <si>
    <t>Menor</t>
  </si>
  <si>
    <t>Maior</t>
  </si>
  <si>
    <t xml:space="preserve"> </t>
  </si>
  <si>
    <t>AmplitudeT</t>
  </si>
  <si>
    <t>Amplitude C</t>
  </si>
  <si>
    <t>Faixa</t>
  </si>
  <si>
    <t>https://www.youtube.com/watch?v=AiUCeEEwjP4#t=462.606805</t>
  </si>
  <si>
    <t>https://www.youtube.com/watch?v=i5x-UfioHQ4</t>
  </si>
  <si>
    <t>dependencia y</t>
  </si>
  <si>
    <t>independente x</t>
  </si>
  <si>
    <t>https://www.youtube.com/watch?v=TmP4zDBQzJU</t>
  </si>
  <si>
    <t>coef  de determ R2</t>
  </si>
  <si>
    <t>regressão linear simples</t>
  </si>
  <si>
    <t>transpose</t>
  </si>
  <si>
    <t>a)</t>
  </si>
  <si>
    <t>b)</t>
  </si>
  <si>
    <t>marcar linha</t>
  </si>
  <si>
    <t>marcar coluna</t>
  </si>
  <si>
    <t>(a)</t>
  </si>
  <si>
    <t>repetir para cada linha até ultima linha:</t>
  </si>
  <si>
    <t>continue com a seleção corrente</t>
  </si>
  <si>
    <t>Fim do repetir</t>
  </si>
  <si>
    <t>(b)</t>
  </si>
  <si>
    <t>histograma</t>
  </si>
  <si>
    <t>http://www.tecmundo.com.br/como-fazer/31723-excel-como-criar-um-histograma.htm</t>
  </si>
  <si>
    <t>qualitativa associação entre variaveis</t>
  </si>
  <si>
    <t>https://www.youtube.com/watch?v=7zzQAPuATK8</t>
  </si>
  <si>
    <t>frequencia e histograma</t>
  </si>
  <si>
    <t>https://www.youtube.com/watch?v=-w0ww9nJouE</t>
  </si>
  <si>
    <t>quantidade</t>
  </si>
  <si>
    <t>tot C desejada</t>
  </si>
  <si>
    <t>menor</t>
  </si>
  <si>
    <t>maior</t>
  </si>
  <si>
    <t>AT</t>
  </si>
  <si>
    <t>AC</t>
  </si>
  <si>
    <t>vendas anuais</t>
  </si>
  <si>
    <t>Venda</t>
  </si>
  <si>
    <t>F</t>
  </si>
  <si>
    <t xml:space="preserve">1) Colocar a base em ordem crescente </t>
  </si>
  <si>
    <t>tática: tática: copiar coluna da matriz e colar coluna na lista</t>
  </si>
  <si>
    <t xml:space="preserve">estratégia: transformar a matriz numa lista e classificar </t>
  </si>
  <si>
    <t>Série classificada em ordem crescente</t>
  </si>
  <si>
    <t>matriz original</t>
  </si>
  <si>
    <t>Procedimento no excel</t>
  </si>
  <si>
    <t>não classif</t>
  </si>
  <si>
    <t>classif</t>
  </si>
  <si>
    <t>lista da 1a linha da matriz</t>
  </si>
  <si>
    <t>quantidade de valores:</t>
  </si>
  <si>
    <t>Quantidade de valores:</t>
  </si>
  <si>
    <t>Memória de obtenção da série</t>
  </si>
  <si>
    <t>colar especial          --&gt;</t>
  </si>
  <si>
    <t>copiar   --&gt;</t>
  </si>
  <si>
    <t>data   ----&gt;</t>
  </si>
  <si>
    <t>sort ------&gt;</t>
  </si>
  <si>
    <t>ascendent              ---&gt;</t>
  </si>
  <si>
    <t>Resultado parcial</t>
  </si>
  <si>
    <t>Matriz classificada</t>
  </si>
  <si>
    <t>comparação de matrizes</t>
  </si>
  <si>
    <t>Classes</t>
  </si>
  <si>
    <t>variavel de estudo:</t>
  </si>
  <si>
    <t>vendas</t>
  </si>
  <si>
    <t>sequencia</t>
  </si>
  <si>
    <t>1-145</t>
  </si>
  <si>
    <t>145-289</t>
  </si>
  <si>
    <t>289-433</t>
  </si>
  <si>
    <t>433-577</t>
  </si>
  <si>
    <t>577-722</t>
  </si>
  <si>
    <t>722-866</t>
  </si>
  <si>
    <t>866-1010</t>
  </si>
  <si>
    <t>1010-1154</t>
  </si>
  <si>
    <t>1154-1298</t>
  </si>
  <si>
    <t>1298-1442</t>
  </si>
  <si>
    <t>Qtd vendedores</t>
  </si>
  <si>
    <t>Qtd vendas</t>
  </si>
  <si>
    <t>https://www.youtube.com/watch?v=mqF8isv6qAA</t>
  </si>
  <si>
    <t>exercicio pag 28</t>
  </si>
  <si>
    <t>https://usuariosdoexcel.wordpress.com/lista-de-funcoes-do-excel/</t>
  </si>
  <si>
    <t>http://www.portugal-a-programar.pt/topic/36406-lista-de-formulas-de-excel-em-ingles-e-portugues/</t>
  </si>
  <si>
    <t>average</t>
  </si>
  <si>
    <t>geomean</t>
  </si>
  <si>
    <t>https://www.youtube.com/watch?v=A1eoGK9DqT0&amp;ebc=ANyPxKpYs78mSldWIRK0BYgs4wF3eQ9IWK2M9kw0mUdckIJnh-Z_KNE-4pa9YYIEcOf11Cv1cPZ9k8ljCV3JnO78nNmxGzKuew</t>
  </si>
  <si>
    <t>https://www.youtube.com/watch?v=HnUikhp-WhA</t>
  </si>
  <si>
    <t>mode.sngl</t>
  </si>
  <si>
    <t>median</t>
  </si>
  <si>
    <t>Diferença entre Moda e Mediana :   moda é o número que ocorre com maior frequência em um conjunto de dados e  a mediana é onúmero que esta no centro dos dados quando estão ordenados em ordem crescente ou decrescente.</t>
  </si>
  <si>
    <t>var</t>
  </si>
  <si>
    <t>soma</t>
  </si>
  <si>
    <t>contagem</t>
  </si>
  <si>
    <t>media</t>
  </si>
  <si>
    <t>stdev</t>
  </si>
  <si>
    <t>Xi-media</t>
  </si>
  <si>
    <t>(Xi-media)ˆ2</t>
  </si>
  <si>
    <t>Qual a utilidade da Variância e do Desvio-Padrão?
. A variância mostra quão distante os valores estão da média. 
. O desvio padrão indica qual é o erro se quisesemos substituir um dos valores coletados pelo valor da média.</t>
  </si>
  <si>
    <t>varp</t>
  </si>
  <si>
    <t>qtd p/cls</t>
  </si>
  <si>
    <t>vendas diarias</t>
  </si>
  <si>
    <t>Aluno :Walter Dominguez</t>
  </si>
  <si>
    <t>Resposta</t>
  </si>
  <si>
    <t>Checando resposta sem usar função do excel</t>
  </si>
  <si>
    <t>Qual a vantagem obtida
. Torna a medida com menor dispersão dos dadosl.</t>
  </si>
  <si>
    <t>RESUMO DOS RESULTADOS</t>
  </si>
  <si>
    <t>Estatística de regressão</t>
  </si>
  <si>
    <t>R múltiplo</t>
  </si>
  <si>
    <t>R-Quadrado</t>
  </si>
  <si>
    <t>R-quadrado ajustado</t>
  </si>
  <si>
    <t>Erro padrão</t>
  </si>
  <si>
    <t>Observações</t>
  </si>
  <si>
    <t>ANOVA</t>
  </si>
  <si>
    <t>Regressão</t>
  </si>
  <si>
    <t>Resíduo</t>
  </si>
  <si>
    <t>Total</t>
  </si>
  <si>
    <t>Interseção</t>
  </si>
  <si>
    <t>gl</t>
  </si>
  <si>
    <t>SQ</t>
  </si>
  <si>
    <t>MQ</t>
  </si>
  <si>
    <t>F de significação</t>
  </si>
  <si>
    <t>Coeficientes</t>
  </si>
  <si>
    <t>Stat t</t>
  </si>
  <si>
    <t>valor-P</t>
  </si>
  <si>
    <t>95% inferiores</t>
  </si>
  <si>
    <t>95% superiores</t>
  </si>
  <si>
    <t>Inferior 95,0%</t>
  </si>
  <si>
    <t>Superior 95,0%</t>
  </si>
  <si>
    <t>Variável X 1</t>
  </si>
  <si>
    <t>s</t>
  </si>
  <si>
    <t>coef angular</t>
  </si>
  <si>
    <t>Qual o valor do Coeficiente de Determinação (R2)? Qual sua interpretação?
R2=1  
Significa que100% da variável dependente consegue ser explicada pelos regressores presentes no modelo. A amostra é 100% parecida com a população</t>
  </si>
  <si>
    <t>coef linear</t>
  </si>
  <si>
    <t>intercept</t>
  </si>
  <si>
    <t>slope inclinação</t>
  </si>
  <si>
    <t>Reta de Regressão: Y=a+bX</t>
  </si>
  <si>
    <t>reta regrassão</t>
  </si>
  <si>
    <t>a</t>
  </si>
  <si>
    <t>b</t>
  </si>
  <si>
    <t>X</t>
  </si>
  <si>
    <t>Y</t>
  </si>
  <si>
    <t>Y=034+1,67*1</t>
  </si>
  <si>
    <t>stdv</t>
  </si>
  <si>
    <t>https://www.youtube.com/watch?v=TtxBF4BZzl8&amp;ebc=ANyPxKqEFn5J0je09f-u3hwQZ0mzXXpVwwXZ_UQH0ilHXbujb8MeXiztzLSvcQsrtgUI55KizGzFnG1Ab2k-uLAeE9gdZVg7xA</t>
  </si>
  <si>
    <t>Desvio padrão população</t>
  </si>
  <si>
    <t>valor minimo</t>
  </si>
  <si>
    <t>amplitude</t>
  </si>
  <si>
    <t>outlier</t>
  </si>
  <si>
    <t>Z</t>
  </si>
  <si>
    <t>*para colocar $ na colona e linha-  cmd+T</t>
  </si>
  <si>
    <t>valor maximo</t>
  </si>
  <si>
    <t>Resposta: Não possuai valor discrepante</t>
  </si>
  <si>
    <t>https://www.youtube.com/watch?v=ec9HWoY2kt8</t>
  </si>
  <si>
    <t>Fontes: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</si>
</sst>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scheme val="minor"/>
    </font>
    <font>
      <u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CFFCC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92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15">
    <xf numFmtId="0" fontId="0" fillId="0" borderId="0" xfId="0"/>
    <xf numFmtId="0" fontId="0" fillId="2" borderId="0" xfId="0" applyFill="1"/>
    <xf numFmtId="0" fontId="0" fillId="0" borderId="0" xfId="0" applyFill="1"/>
    <xf numFmtId="0" fontId="0" fillId="3" borderId="0" xfId="0" applyFill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0" borderId="0" xfId="0" applyAlignment="1">
      <alignment horizontal="left"/>
    </xf>
    <xf numFmtId="0" fontId="3" fillId="0" borderId="0" xfId="0" applyFont="1"/>
    <xf numFmtId="0" fontId="0" fillId="0" borderId="0" xfId="0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Fill="1" applyAlignment="1">
      <alignment horizontal="center"/>
    </xf>
    <xf numFmtId="1" fontId="0" fillId="0" borderId="0" xfId="0" applyNumberFormat="1"/>
    <xf numFmtId="0" fontId="0" fillId="0" borderId="0" xfId="0" applyAlignment="1"/>
    <xf numFmtId="0" fontId="0" fillId="0" borderId="6" xfId="0" applyBorder="1" applyAlignment="1">
      <alignment horizontal="left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0" xfId="0" applyBorder="1" applyAlignment="1">
      <alignment horizontal="left"/>
    </xf>
    <xf numFmtId="0" fontId="0" fillId="0" borderId="8" xfId="0" applyBorder="1" applyAlignment="1">
      <alignment horizontal="right"/>
    </xf>
    <xf numFmtId="0" fontId="0" fillId="0" borderId="8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4" fillId="0" borderId="8" xfId="0" applyFont="1" applyBorder="1" applyAlignment="1">
      <alignment horizontal="left"/>
    </xf>
    <xf numFmtId="1" fontId="0" fillId="0" borderId="9" xfId="0" applyNumberFormat="1" applyBorder="1" applyAlignment="1">
      <alignment horizontal="center"/>
    </xf>
    <xf numFmtId="1" fontId="0" fillId="0" borderId="12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4" xfId="0" applyBorder="1"/>
    <xf numFmtId="1" fontId="0" fillId="0" borderId="7" xfId="0" applyNumberFormat="1" applyBorder="1" applyAlignment="1">
      <alignment horizontal="center"/>
    </xf>
    <xf numFmtId="1" fontId="0" fillId="0" borderId="8" xfId="0" applyNumberFormat="1" applyBorder="1" applyAlignment="1">
      <alignment horizontal="center"/>
    </xf>
    <xf numFmtId="1" fontId="0" fillId="0" borderId="10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0" xfId="0" applyFill="1" applyAlignment="1"/>
    <xf numFmtId="49" fontId="0" fillId="0" borderId="0" xfId="0" applyNumberFormat="1" applyAlignment="1">
      <alignment horizontal="center" wrapText="1"/>
    </xf>
    <xf numFmtId="0" fontId="0" fillId="0" borderId="5" xfId="0" applyBorder="1"/>
    <xf numFmtId="0" fontId="0" fillId="0" borderId="10" xfId="0" applyBorder="1"/>
    <xf numFmtId="0" fontId="0" fillId="0" borderId="1" xfId="0" applyBorder="1"/>
    <xf numFmtId="0" fontId="0" fillId="0" borderId="3" xfId="0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Alignment="1">
      <alignment horizontal="center"/>
    </xf>
    <xf numFmtId="2" fontId="0" fillId="0" borderId="0" xfId="0" applyNumberFormat="1"/>
    <xf numFmtId="0" fontId="1" fillId="0" borderId="0" xfId="109"/>
    <xf numFmtId="1" fontId="0" fillId="0" borderId="0" xfId="0" applyNumberFormat="1" applyAlignment="1">
      <alignment horizontal="left"/>
    </xf>
    <xf numFmtId="0" fontId="0" fillId="0" borderId="0" xfId="0" applyAlignment="1">
      <alignment vertical="top" wrapText="1"/>
    </xf>
    <xf numFmtId="0" fontId="5" fillId="0" borderId="0" xfId="0" applyFont="1" applyFill="1" applyAlignment="1">
      <alignment vertical="top" wrapText="1"/>
    </xf>
    <xf numFmtId="0" fontId="6" fillId="2" borderId="0" xfId="0" applyFont="1" applyFill="1"/>
    <xf numFmtId="2" fontId="0" fillId="0" borderId="9" xfId="0" applyNumberFormat="1" applyBorder="1"/>
    <xf numFmtId="1" fontId="0" fillId="0" borderId="8" xfId="0" applyNumberFormat="1" applyBorder="1"/>
    <xf numFmtId="1" fontId="0" fillId="0" borderId="0" xfId="0" applyNumberFormat="1" applyBorder="1"/>
    <xf numFmtId="0" fontId="5" fillId="0" borderId="0" xfId="0" applyFont="1" applyFill="1" applyBorder="1" applyAlignment="1">
      <alignment vertical="top" wrapText="1"/>
    </xf>
    <xf numFmtId="0" fontId="5" fillId="0" borderId="9" xfId="0" applyFont="1" applyFill="1" applyBorder="1" applyAlignment="1">
      <alignment vertical="top" wrapText="1"/>
    </xf>
    <xf numFmtId="0" fontId="0" fillId="0" borderId="0" xfId="0" applyFill="1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1" fontId="0" fillId="0" borderId="10" xfId="0" applyNumberFormat="1" applyBorder="1"/>
    <xf numFmtId="1" fontId="0" fillId="0" borderId="11" xfId="0" applyNumberFormat="1" applyBorder="1"/>
    <xf numFmtId="2" fontId="0" fillId="0" borderId="0" xfId="0" applyNumberFormat="1" applyBorder="1"/>
    <xf numFmtId="0" fontId="0" fillId="0" borderId="9" xfId="0" applyBorder="1" applyAlignment="1">
      <alignment horizontal="left"/>
    </xf>
    <xf numFmtId="1" fontId="0" fillId="0" borderId="11" xfId="0" applyNumberFormat="1" applyBorder="1" applyAlignment="1">
      <alignment horizontal="left"/>
    </xf>
    <xf numFmtId="1" fontId="0" fillId="0" borderId="12" xfId="0" applyNumberFormat="1" applyBorder="1" applyAlignment="1">
      <alignment horizontal="left"/>
    </xf>
    <xf numFmtId="1" fontId="0" fillId="0" borderId="0" xfId="0" applyNumberFormat="1" applyBorder="1" applyAlignment="1">
      <alignment horizontal="left"/>
    </xf>
    <xf numFmtId="2" fontId="0" fillId="0" borderId="7" xfId="0" applyNumberFormat="1" applyBorder="1"/>
    <xf numFmtId="0" fontId="0" fillId="0" borderId="6" xfId="0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0" xfId="0" applyFill="1" applyBorder="1" applyAlignment="1"/>
    <xf numFmtId="0" fontId="0" fillId="0" borderId="11" xfId="0" applyFill="1" applyBorder="1" applyAlignment="1"/>
    <xf numFmtId="0" fontId="7" fillId="0" borderId="16" xfId="0" applyFont="1" applyFill="1" applyBorder="1" applyAlignment="1">
      <alignment horizontal="center"/>
    </xf>
    <xf numFmtId="0" fontId="7" fillId="0" borderId="16" xfId="0" applyFont="1" applyFill="1" applyBorder="1" applyAlignment="1">
      <alignment horizontal="centerContinuous"/>
    </xf>
    <xf numFmtId="2" fontId="0" fillId="0" borderId="0" xfId="0" applyNumberFormat="1" applyFill="1" applyBorder="1" applyAlignment="1">
      <alignment horizontal="center"/>
    </xf>
    <xf numFmtId="2" fontId="0" fillId="0" borderId="11" xfId="0" applyNumberFormat="1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3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10" xfId="0" applyBorder="1" applyAlignment="1">
      <alignment horizontal="right"/>
    </xf>
    <xf numFmtId="2" fontId="0" fillId="0" borderId="11" xfId="0" applyNumberFormat="1" applyBorder="1"/>
    <xf numFmtId="2" fontId="3" fillId="0" borderId="0" xfId="0" applyNumberFormat="1" applyFont="1"/>
    <xf numFmtId="164" fontId="3" fillId="0" borderId="0" xfId="0" applyNumberFormat="1" applyFont="1"/>
    <xf numFmtId="2" fontId="0" fillId="0" borderId="0" xfId="0" applyNumberFormat="1" applyFill="1"/>
    <xf numFmtId="0" fontId="9" fillId="0" borderId="0" xfId="0" applyFont="1" applyFill="1"/>
    <xf numFmtId="0" fontId="4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2" borderId="0" xfId="0" applyFill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109" applyAlignment="1">
      <alignment horizontal="left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right"/>
    </xf>
    <xf numFmtId="49" fontId="0" fillId="0" borderId="0" xfId="0" applyNumberFormat="1" applyAlignment="1">
      <alignment horizontal="left" vertical="top" wrapText="1"/>
    </xf>
    <xf numFmtId="0" fontId="0" fillId="0" borderId="2" xfId="0" applyBorder="1" applyAlignment="1">
      <alignment horizontal="center"/>
    </xf>
    <xf numFmtId="0" fontId="5" fillId="5" borderId="0" xfId="0" applyFont="1" applyFill="1" applyAlignment="1">
      <alignment horizontal="left" vertical="top" wrapText="1"/>
    </xf>
    <xf numFmtId="0" fontId="3" fillId="3" borderId="0" xfId="0" applyFont="1" applyFill="1" applyAlignment="1">
      <alignment horizontal="left"/>
    </xf>
    <xf numFmtId="49" fontId="0" fillId="0" borderId="0" xfId="0" applyNumberFormat="1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</cellXfs>
  <cellStyles count="192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1" builtinId="9" hidden="1"/>
    <cellStyle name="Followed Hyperlink" xfId="112" builtinId="9" hidden="1"/>
    <cellStyle name="Followed Hyperlink" xfId="113" builtinId="9" hidden="1"/>
    <cellStyle name="Followed Hyperlink" xfId="114" builtinId="9" hidden="1"/>
    <cellStyle name="Followed Hyperlink" xfId="115" builtinId="9" hidden="1"/>
    <cellStyle name="Followed Hyperlink" xfId="116" builtinId="9" hidden="1"/>
    <cellStyle name="Followed Hyperlink" xfId="117" builtinId="9" hidden="1"/>
    <cellStyle name="Followed Hyperlink" xfId="118" builtinId="9" hidden="1"/>
    <cellStyle name="Followed Hyperlink" xfId="119" builtinId="9" hidden="1"/>
    <cellStyle name="Followed Hyperlink" xfId="120" builtinId="9" hidden="1"/>
    <cellStyle name="Followed Hyperlink" xfId="121" builtinId="9" hidden="1"/>
    <cellStyle name="Followed Hyperlink" xfId="122" builtinId="9" hidden="1"/>
    <cellStyle name="Followed Hyperlink" xfId="123" builtinId="9" hidden="1"/>
    <cellStyle name="Followed Hyperlink" xfId="124" builtinId="9" hidden="1"/>
    <cellStyle name="Followed Hyperlink" xfId="125" builtinId="9" hidden="1"/>
    <cellStyle name="Followed Hyperlink" xfId="126" builtinId="9" hidden="1"/>
    <cellStyle name="Followed Hyperlink" xfId="127" builtinId="9" hidden="1"/>
    <cellStyle name="Followed Hyperlink" xfId="128" builtinId="9" hidden="1"/>
    <cellStyle name="Followed Hyperlink" xfId="129" builtinId="9" hidden="1"/>
    <cellStyle name="Followed Hyperlink" xfId="130" builtinId="9" hidden="1"/>
    <cellStyle name="Followed Hyperlink" xfId="131" builtinId="9" hidden="1"/>
    <cellStyle name="Followed Hyperlink" xfId="132" builtinId="9" hidden="1"/>
    <cellStyle name="Followed Hyperlink" xfId="133" builtinId="9" hidden="1"/>
    <cellStyle name="Followed Hyperlink" xfId="134" builtinId="9" hidden="1"/>
    <cellStyle name="Followed Hyperlink" xfId="135" builtinId="9" hidden="1"/>
    <cellStyle name="Followed Hyperlink" xfId="136" builtinId="9" hidden="1"/>
    <cellStyle name="Followed Hyperlink" xfId="137" builtinId="9" hidden="1"/>
    <cellStyle name="Followed Hyperlink" xfId="138" builtinId="9" hidden="1"/>
    <cellStyle name="Followed Hyperlink" xfId="139" builtinId="9" hidden="1"/>
    <cellStyle name="Followed Hyperlink" xfId="140" builtinId="9" hidden="1"/>
    <cellStyle name="Followed Hyperlink" xfId="141" builtinId="9" hidden="1"/>
    <cellStyle name="Followed Hyperlink" xfId="142" builtinId="9" hidden="1"/>
    <cellStyle name="Followed Hyperlink" xfId="143" builtinId="9" hidden="1"/>
    <cellStyle name="Followed Hyperlink" xfId="144" builtinId="9" hidden="1"/>
    <cellStyle name="Followed Hyperlink" xfId="145" builtinId="9" hidden="1"/>
    <cellStyle name="Followed Hyperlink" xfId="146" builtinId="9" hidden="1"/>
    <cellStyle name="Followed Hyperlink" xfId="147" builtinId="9" hidden="1"/>
    <cellStyle name="Followed Hyperlink" xfId="148" builtinId="9" hidden="1"/>
    <cellStyle name="Followed Hyperlink" xfId="149" builtinId="9" hidden="1"/>
    <cellStyle name="Followed Hyperlink" xfId="150" builtinId="9" hidden="1"/>
    <cellStyle name="Followed Hyperlink" xfId="151" builtinId="9" hidden="1"/>
    <cellStyle name="Followed Hyperlink" xfId="152" builtinId="9" hidden="1"/>
    <cellStyle name="Followed Hyperlink" xfId="153" builtinId="9" hidden="1"/>
    <cellStyle name="Followed Hyperlink" xfId="154" builtinId="9" hidden="1"/>
    <cellStyle name="Followed Hyperlink" xfId="155" builtinId="9" hidden="1"/>
    <cellStyle name="Followed Hyperlink" xfId="156" builtinId="9" hidden="1"/>
    <cellStyle name="Followed Hyperlink" xfId="157" builtinId="9" hidden="1"/>
    <cellStyle name="Followed Hyperlink" xfId="158" builtinId="9" hidden="1"/>
    <cellStyle name="Followed Hyperlink" xfId="159" builtinId="9" hidden="1"/>
    <cellStyle name="Followed Hyperlink" xfId="160" builtinId="9" hidden="1"/>
    <cellStyle name="Followed Hyperlink" xfId="161" builtinId="9" hidden="1"/>
    <cellStyle name="Followed Hyperlink" xfId="162" builtinId="9" hidden="1"/>
    <cellStyle name="Followed Hyperlink" xfId="163" builtinId="9" hidden="1"/>
    <cellStyle name="Followed Hyperlink" xfId="164" builtinId="9" hidden="1"/>
    <cellStyle name="Followed Hyperlink" xfId="165" builtinId="9" hidden="1"/>
    <cellStyle name="Followed Hyperlink" xfId="166" builtinId="9" hidden="1"/>
    <cellStyle name="Followed Hyperlink" xfId="167" builtinId="9" hidden="1"/>
    <cellStyle name="Followed Hyperlink" xfId="168" builtinId="9" hidden="1"/>
    <cellStyle name="Followed Hyperlink" xfId="169" builtinId="9" hidden="1"/>
    <cellStyle name="Followed Hyperlink" xfId="170" builtinId="9" hidden="1"/>
    <cellStyle name="Followed Hyperlink" xfId="171" builtinId="9" hidden="1"/>
    <cellStyle name="Followed Hyperlink" xfId="172" builtinId="9" hidden="1"/>
    <cellStyle name="Followed Hyperlink" xfId="173" builtinId="9" hidden="1"/>
    <cellStyle name="Followed Hyperlink" xfId="174" builtinId="9" hidden="1"/>
    <cellStyle name="Followed Hyperlink" xfId="175" builtinId="9" hidden="1"/>
    <cellStyle name="Followed Hyperlink" xfId="176" builtinId="9" hidden="1"/>
    <cellStyle name="Followed Hyperlink" xfId="177" builtinId="9" hidden="1"/>
    <cellStyle name="Followed Hyperlink" xfId="178" builtinId="9" hidden="1"/>
    <cellStyle name="Followed Hyperlink" xfId="179" builtinId="9" hidden="1"/>
    <cellStyle name="Followed Hyperlink" xfId="180" builtinId="9" hidden="1"/>
    <cellStyle name="Followed Hyperlink" xfId="181" builtinId="9" hidden="1"/>
    <cellStyle name="Followed Hyperlink" xfId="182" builtinId="9" hidden="1"/>
    <cellStyle name="Followed Hyperlink" xfId="183" builtinId="9" hidden="1"/>
    <cellStyle name="Followed Hyperlink" xfId="184" builtinId="9" hidden="1"/>
    <cellStyle name="Followed Hyperlink" xfId="185" builtinId="9" hidden="1"/>
    <cellStyle name="Followed Hyperlink" xfId="186" builtinId="9" hidden="1"/>
    <cellStyle name="Followed Hyperlink" xfId="187" builtinId="9" hidden="1"/>
    <cellStyle name="Followed Hyperlink" xfId="188" builtinId="9" hidden="1"/>
    <cellStyle name="Followed Hyperlink" xfId="189" builtinId="9" hidden="1"/>
    <cellStyle name="Followed Hyperlink" xfId="190" builtinId="9" hidden="1"/>
    <cellStyle name="Followed Hyperlink" xfId="191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Relationship Id="rId1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vendas diárias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'2a Questão'!$N$36</c:f>
              <c:strCache>
                <c:ptCount val="1"/>
                <c:pt idx="0">
                  <c:v>Qtd vendedores</c:v>
                </c:pt>
              </c:strCache>
            </c:strRef>
          </c:tx>
          <c:invertIfNegative val="0"/>
          <c:cat>
            <c:strRef>
              <c:f>'2a Questão'!$M$37:$M$46</c:f>
              <c:strCache>
                <c:ptCount val="10"/>
                <c:pt idx="0">
                  <c:v>1-145</c:v>
                </c:pt>
                <c:pt idx="1">
                  <c:v>145-289</c:v>
                </c:pt>
                <c:pt idx="2">
                  <c:v>289-433</c:v>
                </c:pt>
                <c:pt idx="3">
                  <c:v>433-577</c:v>
                </c:pt>
                <c:pt idx="4">
                  <c:v>577-722</c:v>
                </c:pt>
                <c:pt idx="5">
                  <c:v>722-866</c:v>
                </c:pt>
                <c:pt idx="6">
                  <c:v>866-1010</c:v>
                </c:pt>
                <c:pt idx="7">
                  <c:v>1010-1154</c:v>
                </c:pt>
                <c:pt idx="8">
                  <c:v>1154-1298</c:v>
                </c:pt>
                <c:pt idx="9">
                  <c:v>1298-1442</c:v>
                </c:pt>
              </c:strCache>
            </c:strRef>
          </c:cat>
          <c:val>
            <c:numRef>
              <c:f>'2a Questão'!$N$37:$N$46</c:f>
              <c:numCache>
                <c:formatCode>General</c:formatCode>
                <c:ptCount val="10"/>
                <c:pt idx="0">
                  <c:v>54.0</c:v>
                </c:pt>
                <c:pt idx="1">
                  <c:v>57.0</c:v>
                </c:pt>
                <c:pt idx="2">
                  <c:v>63.0</c:v>
                </c:pt>
                <c:pt idx="3">
                  <c:v>24.0</c:v>
                </c:pt>
                <c:pt idx="4">
                  <c:v>0.0</c:v>
                </c:pt>
                <c:pt idx="5">
                  <c:v>0.0</c:v>
                </c:pt>
                <c:pt idx="6">
                  <c:v>2.0</c:v>
                </c:pt>
                <c:pt idx="7">
                  <c:v>3.0</c:v>
                </c:pt>
                <c:pt idx="8">
                  <c:v>4.0</c:v>
                </c:pt>
                <c:pt idx="9">
                  <c:v>3.0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17606984"/>
        <c:axId val="2117603704"/>
      </c:barChart>
      <c:catAx>
        <c:axId val="21176069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Qtd</a:t>
                </a:r>
                <a:r>
                  <a:rPr lang="en-US" baseline="0"/>
                  <a:t> vendas (classes)</a:t>
                </a:r>
                <a:endParaRPr lang="en-US"/>
              </a:p>
            </c:rich>
          </c:tx>
          <c:layout/>
          <c:overlay val="0"/>
        </c:title>
        <c:majorTickMark val="out"/>
        <c:minorTickMark val="none"/>
        <c:tickLblPos val="nextTo"/>
        <c:crossAx val="2117603704"/>
        <c:crosses val="autoZero"/>
        <c:auto val="1"/>
        <c:lblAlgn val="ctr"/>
        <c:lblOffset val="100"/>
        <c:noMultiLvlLbl val="0"/>
      </c:catAx>
      <c:valAx>
        <c:axId val="211760370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Qtd</a:t>
                </a:r>
                <a:r>
                  <a:rPr lang="en-US" baseline="0"/>
                  <a:t> vendedores (freq)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1176069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Reta Regressão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'7a Questão'!$C$5</c:f>
              <c:strCache>
                <c:ptCount val="1"/>
                <c:pt idx="0">
                  <c:v>Y</c:v>
                </c:pt>
              </c:strCache>
            </c:strRef>
          </c:tx>
          <c:xVal>
            <c:numRef>
              <c:f>'7a Questão'!$B$6:$B$215</c:f>
              <c:numCache>
                <c:formatCode>General</c:formatCode>
                <c:ptCount val="210"/>
                <c:pt idx="0">
                  <c:v>1.0</c:v>
                </c:pt>
                <c:pt idx="1">
                  <c:v>15.0</c:v>
                </c:pt>
                <c:pt idx="2">
                  <c:v>25.0</c:v>
                </c:pt>
                <c:pt idx="3">
                  <c:v>38.0</c:v>
                </c:pt>
                <c:pt idx="4">
                  <c:v>46.0</c:v>
                </c:pt>
                <c:pt idx="5">
                  <c:v>50.0</c:v>
                </c:pt>
                <c:pt idx="6">
                  <c:v>56.0</c:v>
                </c:pt>
                <c:pt idx="7">
                  <c:v>60.0</c:v>
                </c:pt>
                <c:pt idx="8">
                  <c:v>70.0</c:v>
                </c:pt>
                <c:pt idx="9">
                  <c:v>80.0</c:v>
                </c:pt>
                <c:pt idx="10">
                  <c:v>87.0</c:v>
                </c:pt>
                <c:pt idx="11">
                  <c:v>96.0</c:v>
                </c:pt>
                <c:pt idx="12">
                  <c:v>99.0</c:v>
                </c:pt>
                <c:pt idx="13">
                  <c:v>110.0</c:v>
                </c:pt>
                <c:pt idx="14">
                  <c:v>110.0</c:v>
                </c:pt>
                <c:pt idx="15">
                  <c:v>110.0</c:v>
                </c:pt>
                <c:pt idx="16">
                  <c:v>125.0</c:v>
                </c:pt>
                <c:pt idx="17">
                  <c:v>126.0</c:v>
                </c:pt>
                <c:pt idx="18">
                  <c:v>128.0</c:v>
                </c:pt>
                <c:pt idx="19">
                  <c:v>134.0</c:v>
                </c:pt>
                <c:pt idx="20">
                  <c:v>142.0</c:v>
                </c:pt>
                <c:pt idx="21">
                  <c:v>155.0</c:v>
                </c:pt>
                <c:pt idx="22">
                  <c:v>168.0</c:v>
                </c:pt>
                <c:pt idx="23">
                  <c:v>170.0</c:v>
                </c:pt>
                <c:pt idx="24">
                  <c:v>172.0</c:v>
                </c:pt>
                <c:pt idx="25">
                  <c:v>185.0</c:v>
                </c:pt>
                <c:pt idx="26">
                  <c:v>188.0</c:v>
                </c:pt>
                <c:pt idx="27">
                  <c:v>195.0</c:v>
                </c:pt>
                <c:pt idx="28">
                  <c:v>205.0</c:v>
                </c:pt>
                <c:pt idx="29">
                  <c:v>216.0</c:v>
                </c:pt>
                <c:pt idx="30">
                  <c:v>231.0</c:v>
                </c:pt>
                <c:pt idx="31">
                  <c:v>234.0</c:v>
                </c:pt>
                <c:pt idx="32">
                  <c:v>243.0</c:v>
                </c:pt>
                <c:pt idx="33">
                  <c:v>255.0</c:v>
                </c:pt>
                <c:pt idx="34">
                  <c:v>270.0</c:v>
                </c:pt>
                <c:pt idx="35">
                  <c:v>283.0</c:v>
                </c:pt>
                <c:pt idx="36">
                  <c:v>293.0</c:v>
                </c:pt>
                <c:pt idx="37">
                  <c:v>297.0</c:v>
                </c:pt>
                <c:pt idx="38">
                  <c:v>307.0</c:v>
                </c:pt>
                <c:pt idx="39">
                  <c:v>321.0</c:v>
                </c:pt>
                <c:pt idx="40">
                  <c:v>331.0</c:v>
                </c:pt>
                <c:pt idx="41">
                  <c:v>344.0</c:v>
                </c:pt>
                <c:pt idx="42">
                  <c:v>349.0</c:v>
                </c:pt>
                <c:pt idx="43">
                  <c:v>350.0</c:v>
                </c:pt>
                <c:pt idx="44">
                  <c:v>362.0</c:v>
                </c:pt>
                <c:pt idx="45">
                  <c:v>371.0</c:v>
                </c:pt>
                <c:pt idx="46">
                  <c:v>375.0</c:v>
                </c:pt>
                <c:pt idx="47">
                  <c:v>386.0</c:v>
                </c:pt>
                <c:pt idx="48">
                  <c:v>401.0</c:v>
                </c:pt>
                <c:pt idx="49">
                  <c:v>415.0</c:v>
                </c:pt>
                <c:pt idx="50">
                  <c:v>420.0</c:v>
                </c:pt>
                <c:pt idx="51">
                  <c:v>432.0</c:v>
                </c:pt>
                <c:pt idx="52">
                  <c:v>442.0</c:v>
                </c:pt>
                <c:pt idx="53">
                  <c:v>453.0</c:v>
                </c:pt>
                <c:pt idx="54">
                  <c:v>457.0</c:v>
                </c:pt>
                <c:pt idx="55">
                  <c:v>458.0</c:v>
                </c:pt>
                <c:pt idx="56">
                  <c:v>465.0</c:v>
                </c:pt>
                <c:pt idx="57">
                  <c:v>474.0</c:v>
                </c:pt>
                <c:pt idx="58">
                  <c:v>477.0</c:v>
                </c:pt>
                <c:pt idx="59">
                  <c:v>478.0</c:v>
                </c:pt>
                <c:pt idx="60">
                  <c:v>493.0</c:v>
                </c:pt>
                <c:pt idx="61">
                  <c:v>501.0</c:v>
                </c:pt>
                <c:pt idx="62">
                  <c:v>511.0</c:v>
                </c:pt>
                <c:pt idx="63">
                  <c:v>512.0</c:v>
                </c:pt>
                <c:pt idx="64">
                  <c:v>517.0</c:v>
                </c:pt>
                <c:pt idx="65">
                  <c:v>528.0</c:v>
                </c:pt>
                <c:pt idx="66">
                  <c:v>534.0</c:v>
                </c:pt>
                <c:pt idx="67">
                  <c:v>538.0</c:v>
                </c:pt>
                <c:pt idx="68">
                  <c:v>545.0</c:v>
                </c:pt>
                <c:pt idx="69">
                  <c:v>560.0</c:v>
                </c:pt>
                <c:pt idx="70">
                  <c:v>561.0</c:v>
                </c:pt>
                <c:pt idx="71">
                  <c:v>571.0</c:v>
                </c:pt>
                <c:pt idx="72">
                  <c:v>578.0</c:v>
                </c:pt>
                <c:pt idx="73">
                  <c:v>581.0</c:v>
                </c:pt>
                <c:pt idx="74">
                  <c:v>592.0</c:v>
                </c:pt>
                <c:pt idx="75">
                  <c:v>606.0</c:v>
                </c:pt>
                <c:pt idx="76">
                  <c:v>612.0</c:v>
                </c:pt>
                <c:pt idx="77">
                  <c:v>624.0</c:v>
                </c:pt>
                <c:pt idx="78">
                  <c:v>630.0</c:v>
                </c:pt>
                <c:pt idx="79">
                  <c:v>643.0</c:v>
                </c:pt>
                <c:pt idx="80">
                  <c:v>653.0</c:v>
                </c:pt>
                <c:pt idx="81">
                  <c:v>656.0</c:v>
                </c:pt>
                <c:pt idx="82">
                  <c:v>658.0</c:v>
                </c:pt>
                <c:pt idx="83">
                  <c:v>664.0</c:v>
                </c:pt>
                <c:pt idx="84">
                  <c:v>677.0</c:v>
                </c:pt>
                <c:pt idx="85">
                  <c:v>679.0</c:v>
                </c:pt>
                <c:pt idx="86">
                  <c:v>681.0</c:v>
                </c:pt>
                <c:pt idx="87">
                  <c:v>694.0</c:v>
                </c:pt>
                <c:pt idx="88">
                  <c:v>701.0</c:v>
                </c:pt>
                <c:pt idx="89">
                  <c:v>711.0</c:v>
                </c:pt>
                <c:pt idx="90">
                  <c:v>719.0</c:v>
                </c:pt>
                <c:pt idx="91">
                  <c:v>732.0</c:v>
                </c:pt>
                <c:pt idx="92">
                  <c:v>744.0</c:v>
                </c:pt>
                <c:pt idx="93">
                  <c:v>746.0</c:v>
                </c:pt>
                <c:pt idx="94">
                  <c:v>752.0</c:v>
                </c:pt>
                <c:pt idx="95">
                  <c:v>767.0</c:v>
                </c:pt>
                <c:pt idx="96">
                  <c:v>770.0</c:v>
                </c:pt>
                <c:pt idx="97">
                  <c:v>774.0</c:v>
                </c:pt>
                <c:pt idx="98">
                  <c:v>788.0</c:v>
                </c:pt>
                <c:pt idx="99">
                  <c:v>792.0</c:v>
                </c:pt>
                <c:pt idx="100">
                  <c:v>797.0</c:v>
                </c:pt>
                <c:pt idx="101">
                  <c:v>809.0</c:v>
                </c:pt>
                <c:pt idx="102">
                  <c:v>813.0</c:v>
                </c:pt>
                <c:pt idx="103">
                  <c:v>813.0</c:v>
                </c:pt>
                <c:pt idx="104">
                  <c:v>826.0</c:v>
                </c:pt>
                <c:pt idx="105">
                  <c:v>834.0</c:v>
                </c:pt>
                <c:pt idx="106">
                  <c:v>848.0</c:v>
                </c:pt>
                <c:pt idx="107">
                  <c:v>852.0</c:v>
                </c:pt>
                <c:pt idx="108">
                  <c:v>852.0</c:v>
                </c:pt>
                <c:pt idx="109">
                  <c:v>860.0</c:v>
                </c:pt>
                <c:pt idx="110">
                  <c:v>867.0</c:v>
                </c:pt>
                <c:pt idx="111">
                  <c:v>877.0</c:v>
                </c:pt>
                <c:pt idx="112">
                  <c:v>885.0</c:v>
                </c:pt>
                <c:pt idx="113">
                  <c:v>899.0</c:v>
                </c:pt>
                <c:pt idx="114">
                  <c:v>909.0</c:v>
                </c:pt>
                <c:pt idx="115">
                  <c:v>923.0</c:v>
                </c:pt>
                <c:pt idx="116">
                  <c:v>929.0</c:v>
                </c:pt>
                <c:pt idx="117">
                  <c:v>938.0</c:v>
                </c:pt>
                <c:pt idx="118">
                  <c:v>947.0</c:v>
                </c:pt>
                <c:pt idx="119">
                  <c:v>947.0</c:v>
                </c:pt>
                <c:pt idx="120">
                  <c:v>955.0</c:v>
                </c:pt>
                <c:pt idx="121">
                  <c:v>961.0</c:v>
                </c:pt>
                <c:pt idx="122">
                  <c:v>966.0</c:v>
                </c:pt>
                <c:pt idx="123">
                  <c:v>966.0</c:v>
                </c:pt>
                <c:pt idx="124">
                  <c:v>966.0</c:v>
                </c:pt>
                <c:pt idx="125">
                  <c:v>971.0</c:v>
                </c:pt>
                <c:pt idx="126">
                  <c:v>980.0</c:v>
                </c:pt>
                <c:pt idx="127">
                  <c:v>992.0</c:v>
                </c:pt>
                <c:pt idx="128">
                  <c:v>999.0</c:v>
                </c:pt>
                <c:pt idx="129">
                  <c:v>1005.0</c:v>
                </c:pt>
                <c:pt idx="130">
                  <c:v>1011.0</c:v>
                </c:pt>
                <c:pt idx="131">
                  <c:v>1017.0</c:v>
                </c:pt>
                <c:pt idx="132">
                  <c:v>1025.0</c:v>
                </c:pt>
                <c:pt idx="133">
                  <c:v>1038.0</c:v>
                </c:pt>
                <c:pt idx="134">
                  <c:v>1042.0</c:v>
                </c:pt>
                <c:pt idx="135">
                  <c:v>1042.0</c:v>
                </c:pt>
                <c:pt idx="136">
                  <c:v>1051.0</c:v>
                </c:pt>
                <c:pt idx="137">
                  <c:v>1058.0</c:v>
                </c:pt>
                <c:pt idx="138">
                  <c:v>1062.0</c:v>
                </c:pt>
                <c:pt idx="139">
                  <c:v>1077.0</c:v>
                </c:pt>
                <c:pt idx="140">
                  <c:v>1078.0</c:v>
                </c:pt>
                <c:pt idx="141">
                  <c:v>1078.0</c:v>
                </c:pt>
                <c:pt idx="142">
                  <c:v>1090.0</c:v>
                </c:pt>
                <c:pt idx="143">
                  <c:v>1095.0</c:v>
                </c:pt>
                <c:pt idx="144">
                  <c:v>1109.0</c:v>
                </c:pt>
                <c:pt idx="145">
                  <c:v>1122.0</c:v>
                </c:pt>
                <c:pt idx="146">
                  <c:v>1124.0</c:v>
                </c:pt>
                <c:pt idx="147">
                  <c:v>1124.0</c:v>
                </c:pt>
                <c:pt idx="148">
                  <c:v>1138.0</c:v>
                </c:pt>
                <c:pt idx="149">
                  <c:v>1144.0</c:v>
                </c:pt>
                <c:pt idx="150">
                  <c:v>1159.0</c:v>
                </c:pt>
                <c:pt idx="151">
                  <c:v>1161.0</c:v>
                </c:pt>
                <c:pt idx="152">
                  <c:v>1168.0</c:v>
                </c:pt>
                <c:pt idx="153">
                  <c:v>1181.0</c:v>
                </c:pt>
                <c:pt idx="154">
                  <c:v>1194.0</c:v>
                </c:pt>
                <c:pt idx="155">
                  <c:v>1194.0</c:v>
                </c:pt>
                <c:pt idx="156">
                  <c:v>1198.0</c:v>
                </c:pt>
                <c:pt idx="157">
                  <c:v>1210.0</c:v>
                </c:pt>
                <c:pt idx="158">
                  <c:v>1214.0</c:v>
                </c:pt>
                <c:pt idx="159">
                  <c:v>1223.0</c:v>
                </c:pt>
                <c:pt idx="160">
                  <c:v>1225.0</c:v>
                </c:pt>
                <c:pt idx="161">
                  <c:v>1229.0</c:v>
                </c:pt>
                <c:pt idx="162">
                  <c:v>1235.0</c:v>
                </c:pt>
                <c:pt idx="163">
                  <c:v>1235.0</c:v>
                </c:pt>
                <c:pt idx="164">
                  <c:v>1241.0</c:v>
                </c:pt>
                <c:pt idx="165">
                  <c:v>1254.0</c:v>
                </c:pt>
                <c:pt idx="166">
                  <c:v>1256.0</c:v>
                </c:pt>
                <c:pt idx="167">
                  <c:v>1266.0</c:v>
                </c:pt>
                <c:pt idx="168">
                  <c:v>1269.0</c:v>
                </c:pt>
                <c:pt idx="169">
                  <c:v>1280.0</c:v>
                </c:pt>
                <c:pt idx="170">
                  <c:v>1291.0</c:v>
                </c:pt>
                <c:pt idx="171">
                  <c:v>1292.0</c:v>
                </c:pt>
                <c:pt idx="172">
                  <c:v>1293.0</c:v>
                </c:pt>
                <c:pt idx="173">
                  <c:v>1299.0</c:v>
                </c:pt>
                <c:pt idx="174">
                  <c:v>1304.0</c:v>
                </c:pt>
                <c:pt idx="175">
                  <c:v>1305.0</c:v>
                </c:pt>
                <c:pt idx="176">
                  <c:v>1306.0</c:v>
                </c:pt>
                <c:pt idx="177">
                  <c:v>1317.0</c:v>
                </c:pt>
                <c:pt idx="178">
                  <c:v>1322.0</c:v>
                </c:pt>
                <c:pt idx="179">
                  <c:v>1330.0</c:v>
                </c:pt>
                <c:pt idx="180">
                  <c:v>1331.0</c:v>
                </c:pt>
                <c:pt idx="181">
                  <c:v>1340.0</c:v>
                </c:pt>
                <c:pt idx="182">
                  <c:v>1354.0</c:v>
                </c:pt>
                <c:pt idx="183">
                  <c:v>1354.0</c:v>
                </c:pt>
                <c:pt idx="184">
                  <c:v>1368.0</c:v>
                </c:pt>
                <c:pt idx="185">
                  <c:v>1368.0</c:v>
                </c:pt>
                <c:pt idx="186">
                  <c:v>1382.0</c:v>
                </c:pt>
                <c:pt idx="187">
                  <c:v>1383.0</c:v>
                </c:pt>
                <c:pt idx="188">
                  <c:v>1396.0</c:v>
                </c:pt>
                <c:pt idx="189">
                  <c:v>1404.0</c:v>
                </c:pt>
                <c:pt idx="190">
                  <c:v>1414.0</c:v>
                </c:pt>
                <c:pt idx="191">
                  <c:v>1429.0</c:v>
                </c:pt>
                <c:pt idx="192">
                  <c:v>1436.0</c:v>
                </c:pt>
                <c:pt idx="193">
                  <c:v>1449.0</c:v>
                </c:pt>
                <c:pt idx="194">
                  <c:v>1450.0</c:v>
                </c:pt>
                <c:pt idx="195">
                  <c:v>1461.0</c:v>
                </c:pt>
                <c:pt idx="196">
                  <c:v>1469.0</c:v>
                </c:pt>
                <c:pt idx="197">
                  <c:v>1484.0</c:v>
                </c:pt>
                <c:pt idx="198">
                  <c:v>1499.0</c:v>
                </c:pt>
                <c:pt idx="199">
                  <c:v>1509.0</c:v>
                </c:pt>
                <c:pt idx="200">
                  <c:v>1510.0</c:v>
                </c:pt>
                <c:pt idx="201">
                  <c:v>1518.0</c:v>
                </c:pt>
                <c:pt idx="202">
                  <c:v>1532.0</c:v>
                </c:pt>
                <c:pt idx="203">
                  <c:v>1543.0</c:v>
                </c:pt>
                <c:pt idx="204">
                  <c:v>1547.0</c:v>
                </c:pt>
                <c:pt idx="205">
                  <c:v>1550.0</c:v>
                </c:pt>
                <c:pt idx="206">
                  <c:v>1557.0</c:v>
                </c:pt>
                <c:pt idx="207">
                  <c:v>1561.0</c:v>
                </c:pt>
                <c:pt idx="208">
                  <c:v>1569.0</c:v>
                </c:pt>
                <c:pt idx="209">
                  <c:v>1572.0</c:v>
                </c:pt>
              </c:numCache>
            </c:numRef>
          </c:xVal>
          <c:yVal>
            <c:numRef>
              <c:f>'7a Questão'!$C$6:$C$215</c:f>
              <c:numCache>
                <c:formatCode>General</c:formatCode>
                <c:ptCount val="210"/>
                <c:pt idx="0">
                  <c:v>1.0</c:v>
                </c:pt>
                <c:pt idx="1">
                  <c:v>1.0</c:v>
                </c:pt>
                <c:pt idx="2">
                  <c:v>6.0</c:v>
                </c:pt>
                <c:pt idx="3">
                  <c:v>9.0</c:v>
                </c:pt>
                <c:pt idx="4">
                  <c:v>13.0</c:v>
                </c:pt>
                <c:pt idx="5">
                  <c:v>16.0</c:v>
                </c:pt>
                <c:pt idx="6">
                  <c:v>17.0</c:v>
                </c:pt>
                <c:pt idx="7">
                  <c:v>19.0</c:v>
                </c:pt>
                <c:pt idx="8">
                  <c:v>19.0</c:v>
                </c:pt>
                <c:pt idx="9">
                  <c:v>22.0</c:v>
                </c:pt>
                <c:pt idx="10">
                  <c:v>24.0</c:v>
                </c:pt>
                <c:pt idx="11">
                  <c:v>28.0</c:v>
                </c:pt>
                <c:pt idx="12">
                  <c:v>30.0</c:v>
                </c:pt>
                <c:pt idx="13">
                  <c:v>34.0</c:v>
                </c:pt>
                <c:pt idx="14">
                  <c:v>39.0</c:v>
                </c:pt>
                <c:pt idx="15">
                  <c:v>42.0</c:v>
                </c:pt>
                <c:pt idx="16">
                  <c:v>45.0</c:v>
                </c:pt>
                <c:pt idx="17">
                  <c:v>49.0</c:v>
                </c:pt>
                <c:pt idx="18">
                  <c:v>52.0</c:v>
                </c:pt>
                <c:pt idx="19">
                  <c:v>54.0</c:v>
                </c:pt>
                <c:pt idx="20">
                  <c:v>57.0</c:v>
                </c:pt>
                <c:pt idx="21">
                  <c:v>62.0</c:v>
                </c:pt>
                <c:pt idx="22">
                  <c:v>67.0</c:v>
                </c:pt>
                <c:pt idx="23">
                  <c:v>68.0</c:v>
                </c:pt>
                <c:pt idx="24">
                  <c:v>69.0</c:v>
                </c:pt>
                <c:pt idx="25">
                  <c:v>71.0</c:v>
                </c:pt>
                <c:pt idx="26">
                  <c:v>74.0</c:v>
                </c:pt>
                <c:pt idx="27">
                  <c:v>79.0</c:v>
                </c:pt>
                <c:pt idx="28">
                  <c:v>82.0</c:v>
                </c:pt>
                <c:pt idx="29">
                  <c:v>85.0</c:v>
                </c:pt>
                <c:pt idx="30">
                  <c:v>85.0</c:v>
                </c:pt>
                <c:pt idx="31">
                  <c:v>87.0</c:v>
                </c:pt>
                <c:pt idx="32">
                  <c:v>87.0</c:v>
                </c:pt>
                <c:pt idx="33">
                  <c:v>90.0</c:v>
                </c:pt>
                <c:pt idx="34">
                  <c:v>94.0</c:v>
                </c:pt>
                <c:pt idx="35">
                  <c:v>94.0</c:v>
                </c:pt>
                <c:pt idx="36">
                  <c:v>98.0</c:v>
                </c:pt>
                <c:pt idx="37">
                  <c:v>101.0</c:v>
                </c:pt>
                <c:pt idx="38">
                  <c:v>105.0</c:v>
                </c:pt>
                <c:pt idx="39">
                  <c:v>110.0</c:v>
                </c:pt>
                <c:pt idx="40">
                  <c:v>115.0</c:v>
                </c:pt>
                <c:pt idx="41">
                  <c:v>120.0</c:v>
                </c:pt>
                <c:pt idx="42">
                  <c:v>123.0</c:v>
                </c:pt>
                <c:pt idx="43">
                  <c:v>127.0</c:v>
                </c:pt>
                <c:pt idx="44">
                  <c:v>127.0</c:v>
                </c:pt>
                <c:pt idx="45">
                  <c:v>127.0</c:v>
                </c:pt>
                <c:pt idx="46">
                  <c:v>131.0</c:v>
                </c:pt>
                <c:pt idx="47">
                  <c:v>135.0</c:v>
                </c:pt>
                <c:pt idx="48">
                  <c:v>139.0</c:v>
                </c:pt>
                <c:pt idx="49">
                  <c:v>143.0</c:v>
                </c:pt>
                <c:pt idx="50">
                  <c:v>144.0</c:v>
                </c:pt>
                <c:pt idx="51">
                  <c:v>144.0</c:v>
                </c:pt>
                <c:pt idx="52">
                  <c:v>145.0</c:v>
                </c:pt>
                <c:pt idx="53">
                  <c:v>149.0</c:v>
                </c:pt>
                <c:pt idx="54">
                  <c:v>154.0</c:v>
                </c:pt>
                <c:pt idx="55">
                  <c:v>156.0</c:v>
                </c:pt>
                <c:pt idx="56">
                  <c:v>157.0</c:v>
                </c:pt>
                <c:pt idx="57">
                  <c:v>160.0</c:v>
                </c:pt>
                <c:pt idx="58">
                  <c:v>164.0</c:v>
                </c:pt>
                <c:pt idx="59">
                  <c:v>165.0</c:v>
                </c:pt>
                <c:pt idx="60">
                  <c:v>170.0</c:v>
                </c:pt>
                <c:pt idx="61">
                  <c:v>175.0</c:v>
                </c:pt>
                <c:pt idx="62">
                  <c:v>179.0</c:v>
                </c:pt>
                <c:pt idx="63">
                  <c:v>183.0</c:v>
                </c:pt>
                <c:pt idx="64">
                  <c:v>183.0</c:v>
                </c:pt>
                <c:pt idx="65">
                  <c:v>183.0</c:v>
                </c:pt>
                <c:pt idx="66">
                  <c:v>188.0</c:v>
                </c:pt>
                <c:pt idx="67">
                  <c:v>191.0</c:v>
                </c:pt>
                <c:pt idx="68">
                  <c:v>196.0</c:v>
                </c:pt>
                <c:pt idx="69">
                  <c:v>200.0</c:v>
                </c:pt>
                <c:pt idx="70">
                  <c:v>202.0</c:v>
                </c:pt>
                <c:pt idx="71">
                  <c:v>206.0</c:v>
                </c:pt>
                <c:pt idx="72">
                  <c:v>207.0</c:v>
                </c:pt>
                <c:pt idx="73">
                  <c:v>208.0</c:v>
                </c:pt>
                <c:pt idx="74">
                  <c:v>210.0</c:v>
                </c:pt>
                <c:pt idx="75">
                  <c:v>214.0</c:v>
                </c:pt>
                <c:pt idx="76">
                  <c:v>215.0</c:v>
                </c:pt>
                <c:pt idx="77">
                  <c:v>220.0</c:v>
                </c:pt>
                <c:pt idx="78">
                  <c:v>223.0</c:v>
                </c:pt>
                <c:pt idx="79">
                  <c:v>224.0</c:v>
                </c:pt>
                <c:pt idx="80">
                  <c:v>227.0</c:v>
                </c:pt>
                <c:pt idx="81">
                  <c:v>228.0</c:v>
                </c:pt>
                <c:pt idx="82">
                  <c:v>230.0</c:v>
                </c:pt>
                <c:pt idx="83">
                  <c:v>233.0</c:v>
                </c:pt>
                <c:pt idx="84">
                  <c:v>233.0</c:v>
                </c:pt>
                <c:pt idx="85">
                  <c:v>233.0</c:v>
                </c:pt>
                <c:pt idx="86">
                  <c:v>238.0</c:v>
                </c:pt>
                <c:pt idx="87">
                  <c:v>240.0</c:v>
                </c:pt>
                <c:pt idx="88">
                  <c:v>240.0</c:v>
                </c:pt>
                <c:pt idx="89">
                  <c:v>242.0</c:v>
                </c:pt>
                <c:pt idx="90">
                  <c:v>243.0</c:v>
                </c:pt>
                <c:pt idx="91">
                  <c:v>245.0</c:v>
                </c:pt>
                <c:pt idx="92">
                  <c:v>248.0</c:v>
                </c:pt>
                <c:pt idx="93">
                  <c:v>252.0</c:v>
                </c:pt>
                <c:pt idx="94">
                  <c:v>257.0</c:v>
                </c:pt>
                <c:pt idx="95">
                  <c:v>261.0</c:v>
                </c:pt>
                <c:pt idx="96">
                  <c:v>266.0</c:v>
                </c:pt>
                <c:pt idx="97">
                  <c:v>270.0</c:v>
                </c:pt>
                <c:pt idx="98">
                  <c:v>270.0</c:v>
                </c:pt>
                <c:pt idx="99">
                  <c:v>270.0</c:v>
                </c:pt>
                <c:pt idx="100">
                  <c:v>274.0</c:v>
                </c:pt>
                <c:pt idx="101">
                  <c:v>274.0</c:v>
                </c:pt>
                <c:pt idx="102">
                  <c:v>276.0</c:v>
                </c:pt>
                <c:pt idx="103">
                  <c:v>279.0</c:v>
                </c:pt>
                <c:pt idx="104">
                  <c:v>281.0</c:v>
                </c:pt>
                <c:pt idx="105">
                  <c:v>285.0</c:v>
                </c:pt>
                <c:pt idx="106">
                  <c:v>287.0</c:v>
                </c:pt>
                <c:pt idx="107">
                  <c:v>290.0</c:v>
                </c:pt>
                <c:pt idx="108">
                  <c:v>294.0</c:v>
                </c:pt>
                <c:pt idx="109">
                  <c:v>296.0</c:v>
                </c:pt>
                <c:pt idx="110">
                  <c:v>298.0</c:v>
                </c:pt>
                <c:pt idx="111">
                  <c:v>302.0</c:v>
                </c:pt>
                <c:pt idx="112">
                  <c:v>302.0</c:v>
                </c:pt>
                <c:pt idx="113">
                  <c:v>304.0</c:v>
                </c:pt>
                <c:pt idx="114">
                  <c:v>309.0</c:v>
                </c:pt>
                <c:pt idx="115">
                  <c:v>313.0</c:v>
                </c:pt>
                <c:pt idx="116">
                  <c:v>317.0</c:v>
                </c:pt>
                <c:pt idx="117">
                  <c:v>321.0</c:v>
                </c:pt>
                <c:pt idx="118">
                  <c:v>325.0</c:v>
                </c:pt>
                <c:pt idx="119">
                  <c:v>326.0</c:v>
                </c:pt>
                <c:pt idx="120">
                  <c:v>328.0</c:v>
                </c:pt>
                <c:pt idx="121">
                  <c:v>329.0</c:v>
                </c:pt>
                <c:pt idx="122">
                  <c:v>333.0</c:v>
                </c:pt>
                <c:pt idx="123">
                  <c:v>338.0</c:v>
                </c:pt>
                <c:pt idx="124">
                  <c:v>338.0</c:v>
                </c:pt>
                <c:pt idx="125">
                  <c:v>340.0</c:v>
                </c:pt>
                <c:pt idx="126">
                  <c:v>341.0</c:v>
                </c:pt>
                <c:pt idx="127">
                  <c:v>344.0</c:v>
                </c:pt>
                <c:pt idx="128">
                  <c:v>347.0</c:v>
                </c:pt>
                <c:pt idx="129">
                  <c:v>352.0</c:v>
                </c:pt>
                <c:pt idx="130">
                  <c:v>352.0</c:v>
                </c:pt>
                <c:pt idx="131">
                  <c:v>352.0</c:v>
                </c:pt>
                <c:pt idx="132">
                  <c:v>352.0</c:v>
                </c:pt>
                <c:pt idx="133">
                  <c:v>352.0</c:v>
                </c:pt>
                <c:pt idx="134">
                  <c:v>356.0</c:v>
                </c:pt>
                <c:pt idx="135">
                  <c:v>356.0</c:v>
                </c:pt>
                <c:pt idx="136">
                  <c:v>357.0</c:v>
                </c:pt>
                <c:pt idx="137">
                  <c:v>357.0</c:v>
                </c:pt>
                <c:pt idx="138">
                  <c:v>361.0</c:v>
                </c:pt>
                <c:pt idx="139">
                  <c:v>362.0</c:v>
                </c:pt>
                <c:pt idx="140">
                  <c:v>367.0</c:v>
                </c:pt>
                <c:pt idx="141">
                  <c:v>371.0</c:v>
                </c:pt>
                <c:pt idx="142">
                  <c:v>371.0</c:v>
                </c:pt>
                <c:pt idx="143">
                  <c:v>376.0</c:v>
                </c:pt>
                <c:pt idx="144">
                  <c:v>377.0</c:v>
                </c:pt>
                <c:pt idx="145">
                  <c:v>381.0</c:v>
                </c:pt>
                <c:pt idx="146">
                  <c:v>382.0</c:v>
                </c:pt>
                <c:pt idx="147">
                  <c:v>386.0</c:v>
                </c:pt>
                <c:pt idx="148">
                  <c:v>388.0</c:v>
                </c:pt>
                <c:pt idx="149">
                  <c:v>388.0</c:v>
                </c:pt>
                <c:pt idx="150">
                  <c:v>393.0</c:v>
                </c:pt>
                <c:pt idx="151">
                  <c:v>394.0</c:v>
                </c:pt>
                <c:pt idx="152">
                  <c:v>396.0</c:v>
                </c:pt>
                <c:pt idx="153">
                  <c:v>396.0</c:v>
                </c:pt>
                <c:pt idx="154">
                  <c:v>396.0</c:v>
                </c:pt>
                <c:pt idx="155">
                  <c:v>400.0</c:v>
                </c:pt>
                <c:pt idx="156">
                  <c:v>402.0</c:v>
                </c:pt>
                <c:pt idx="157">
                  <c:v>405.0</c:v>
                </c:pt>
                <c:pt idx="158">
                  <c:v>409.0</c:v>
                </c:pt>
                <c:pt idx="159">
                  <c:v>412.0</c:v>
                </c:pt>
                <c:pt idx="160">
                  <c:v>415.0</c:v>
                </c:pt>
                <c:pt idx="161">
                  <c:v>418.0</c:v>
                </c:pt>
                <c:pt idx="162">
                  <c:v>421.0</c:v>
                </c:pt>
                <c:pt idx="163">
                  <c:v>426.0</c:v>
                </c:pt>
                <c:pt idx="164">
                  <c:v>428.0</c:v>
                </c:pt>
                <c:pt idx="165">
                  <c:v>431.0</c:v>
                </c:pt>
                <c:pt idx="166">
                  <c:v>433.0</c:v>
                </c:pt>
                <c:pt idx="167">
                  <c:v>434.0</c:v>
                </c:pt>
                <c:pt idx="168">
                  <c:v>437.0</c:v>
                </c:pt>
                <c:pt idx="169">
                  <c:v>440.0</c:v>
                </c:pt>
                <c:pt idx="170">
                  <c:v>441.0</c:v>
                </c:pt>
                <c:pt idx="171">
                  <c:v>441.0</c:v>
                </c:pt>
                <c:pt idx="172">
                  <c:v>445.0</c:v>
                </c:pt>
                <c:pt idx="173">
                  <c:v>445.0</c:v>
                </c:pt>
                <c:pt idx="174">
                  <c:v>450.0</c:v>
                </c:pt>
                <c:pt idx="175">
                  <c:v>452.0</c:v>
                </c:pt>
                <c:pt idx="176">
                  <c:v>457.0</c:v>
                </c:pt>
                <c:pt idx="177">
                  <c:v>457.0</c:v>
                </c:pt>
                <c:pt idx="178">
                  <c:v>461.0</c:v>
                </c:pt>
                <c:pt idx="179">
                  <c:v>464.0</c:v>
                </c:pt>
                <c:pt idx="180">
                  <c:v>465.0</c:v>
                </c:pt>
                <c:pt idx="181">
                  <c:v>468.0</c:v>
                </c:pt>
                <c:pt idx="182">
                  <c:v>471.0</c:v>
                </c:pt>
                <c:pt idx="183">
                  <c:v>475.0</c:v>
                </c:pt>
                <c:pt idx="184">
                  <c:v>476.0</c:v>
                </c:pt>
                <c:pt idx="185">
                  <c:v>476.0</c:v>
                </c:pt>
                <c:pt idx="186">
                  <c:v>480.0</c:v>
                </c:pt>
                <c:pt idx="187">
                  <c:v>485.0</c:v>
                </c:pt>
                <c:pt idx="188">
                  <c:v>486.0</c:v>
                </c:pt>
                <c:pt idx="189">
                  <c:v>490.0</c:v>
                </c:pt>
                <c:pt idx="190">
                  <c:v>495.0</c:v>
                </c:pt>
                <c:pt idx="191">
                  <c:v>498.0</c:v>
                </c:pt>
                <c:pt idx="192">
                  <c:v>501.0</c:v>
                </c:pt>
                <c:pt idx="193">
                  <c:v>503.0</c:v>
                </c:pt>
                <c:pt idx="194">
                  <c:v>505.0</c:v>
                </c:pt>
                <c:pt idx="195">
                  <c:v>508.0</c:v>
                </c:pt>
                <c:pt idx="196">
                  <c:v>510.0</c:v>
                </c:pt>
                <c:pt idx="197">
                  <c:v>512.0</c:v>
                </c:pt>
                <c:pt idx="198">
                  <c:v>515.0</c:v>
                </c:pt>
                <c:pt idx="199">
                  <c:v>518.0</c:v>
                </c:pt>
                <c:pt idx="200">
                  <c:v>522.0</c:v>
                </c:pt>
                <c:pt idx="201">
                  <c:v>522.0</c:v>
                </c:pt>
                <c:pt idx="202">
                  <c:v>522.0</c:v>
                </c:pt>
                <c:pt idx="203">
                  <c:v>525.0</c:v>
                </c:pt>
                <c:pt idx="204">
                  <c:v>530.0</c:v>
                </c:pt>
                <c:pt idx="205">
                  <c:v>535.0</c:v>
                </c:pt>
                <c:pt idx="206">
                  <c:v>538.0</c:v>
                </c:pt>
                <c:pt idx="207">
                  <c:v>541.0</c:v>
                </c:pt>
                <c:pt idx="208">
                  <c:v>541.0</c:v>
                </c:pt>
                <c:pt idx="209">
                  <c:v>546.0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'7a Questão'!$D$5</c:f>
              <c:strCache>
                <c:ptCount val="1"/>
                <c:pt idx="0">
                  <c:v>reta regrassão</c:v>
                </c:pt>
              </c:strCache>
            </c:strRef>
          </c:tx>
          <c:xVal>
            <c:numRef>
              <c:f>'7a Questão'!$B$6:$B$215</c:f>
              <c:numCache>
                <c:formatCode>General</c:formatCode>
                <c:ptCount val="210"/>
                <c:pt idx="0">
                  <c:v>1.0</c:v>
                </c:pt>
                <c:pt idx="1">
                  <c:v>15.0</c:v>
                </c:pt>
                <c:pt idx="2">
                  <c:v>25.0</c:v>
                </c:pt>
                <c:pt idx="3">
                  <c:v>38.0</c:v>
                </c:pt>
                <c:pt idx="4">
                  <c:v>46.0</c:v>
                </c:pt>
                <c:pt idx="5">
                  <c:v>50.0</c:v>
                </c:pt>
                <c:pt idx="6">
                  <c:v>56.0</c:v>
                </c:pt>
                <c:pt idx="7">
                  <c:v>60.0</c:v>
                </c:pt>
                <c:pt idx="8">
                  <c:v>70.0</c:v>
                </c:pt>
                <c:pt idx="9">
                  <c:v>80.0</c:v>
                </c:pt>
                <c:pt idx="10">
                  <c:v>87.0</c:v>
                </c:pt>
                <c:pt idx="11">
                  <c:v>96.0</c:v>
                </c:pt>
                <c:pt idx="12">
                  <c:v>99.0</c:v>
                </c:pt>
                <c:pt idx="13">
                  <c:v>110.0</c:v>
                </c:pt>
                <c:pt idx="14">
                  <c:v>110.0</c:v>
                </c:pt>
                <c:pt idx="15">
                  <c:v>110.0</c:v>
                </c:pt>
                <c:pt idx="16">
                  <c:v>125.0</c:v>
                </c:pt>
                <c:pt idx="17">
                  <c:v>126.0</c:v>
                </c:pt>
                <c:pt idx="18">
                  <c:v>128.0</c:v>
                </c:pt>
                <c:pt idx="19">
                  <c:v>134.0</c:v>
                </c:pt>
                <c:pt idx="20">
                  <c:v>142.0</c:v>
                </c:pt>
                <c:pt idx="21">
                  <c:v>155.0</c:v>
                </c:pt>
                <c:pt idx="22">
                  <c:v>168.0</c:v>
                </c:pt>
                <c:pt idx="23">
                  <c:v>170.0</c:v>
                </c:pt>
                <c:pt idx="24">
                  <c:v>172.0</c:v>
                </c:pt>
                <c:pt idx="25">
                  <c:v>185.0</c:v>
                </c:pt>
                <c:pt idx="26">
                  <c:v>188.0</c:v>
                </c:pt>
                <c:pt idx="27">
                  <c:v>195.0</c:v>
                </c:pt>
                <c:pt idx="28">
                  <c:v>205.0</c:v>
                </c:pt>
                <c:pt idx="29">
                  <c:v>216.0</c:v>
                </c:pt>
                <c:pt idx="30">
                  <c:v>231.0</c:v>
                </c:pt>
                <c:pt idx="31">
                  <c:v>234.0</c:v>
                </c:pt>
                <c:pt idx="32">
                  <c:v>243.0</c:v>
                </c:pt>
                <c:pt idx="33">
                  <c:v>255.0</c:v>
                </c:pt>
                <c:pt idx="34">
                  <c:v>270.0</c:v>
                </c:pt>
                <c:pt idx="35">
                  <c:v>283.0</c:v>
                </c:pt>
                <c:pt idx="36">
                  <c:v>293.0</c:v>
                </c:pt>
                <c:pt idx="37">
                  <c:v>297.0</c:v>
                </c:pt>
                <c:pt idx="38">
                  <c:v>307.0</c:v>
                </c:pt>
                <c:pt idx="39">
                  <c:v>321.0</c:v>
                </c:pt>
                <c:pt idx="40">
                  <c:v>331.0</c:v>
                </c:pt>
                <c:pt idx="41">
                  <c:v>344.0</c:v>
                </c:pt>
                <c:pt idx="42">
                  <c:v>349.0</c:v>
                </c:pt>
                <c:pt idx="43">
                  <c:v>350.0</c:v>
                </c:pt>
                <c:pt idx="44">
                  <c:v>362.0</c:v>
                </c:pt>
                <c:pt idx="45">
                  <c:v>371.0</c:v>
                </c:pt>
                <c:pt idx="46">
                  <c:v>375.0</c:v>
                </c:pt>
                <c:pt idx="47">
                  <c:v>386.0</c:v>
                </c:pt>
                <c:pt idx="48">
                  <c:v>401.0</c:v>
                </c:pt>
                <c:pt idx="49">
                  <c:v>415.0</c:v>
                </c:pt>
                <c:pt idx="50">
                  <c:v>420.0</c:v>
                </c:pt>
                <c:pt idx="51">
                  <c:v>432.0</c:v>
                </c:pt>
                <c:pt idx="52">
                  <c:v>442.0</c:v>
                </c:pt>
                <c:pt idx="53">
                  <c:v>453.0</c:v>
                </c:pt>
                <c:pt idx="54">
                  <c:v>457.0</c:v>
                </c:pt>
                <c:pt idx="55">
                  <c:v>458.0</c:v>
                </c:pt>
                <c:pt idx="56">
                  <c:v>465.0</c:v>
                </c:pt>
                <c:pt idx="57">
                  <c:v>474.0</c:v>
                </c:pt>
                <c:pt idx="58">
                  <c:v>477.0</c:v>
                </c:pt>
                <c:pt idx="59">
                  <c:v>478.0</c:v>
                </c:pt>
                <c:pt idx="60">
                  <c:v>493.0</c:v>
                </c:pt>
                <c:pt idx="61">
                  <c:v>501.0</c:v>
                </c:pt>
                <c:pt idx="62">
                  <c:v>511.0</c:v>
                </c:pt>
                <c:pt idx="63">
                  <c:v>512.0</c:v>
                </c:pt>
                <c:pt idx="64">
                  <c:v>517.0</c:v>
                </c:pt>
                <c:pt idx="65">
                  <c:v>528.0</c:v>
                </c:pt>
                <c:pt idx="66">
                  <c:v>534.0</c:v>
                </c:pt>
                <c:pt idx="67">
                  <c:v>538.0</c:v>
                </c:pt>
                <c:pt idx="68">
                  <c:v>545.0</c:v>
                </c:pt>
                <c:pt idx="69">
                  <c:v>560.0</c:v>
                </c:pt>
                <c:pt idx="70">
                  <c:v>561.0</c:v>
                </c:pt>
                <c:pt idx="71">
                  <c:v>571.0</c:v>
                </c:pt>
                <c:pt idx="72">
                  <c:v>578.0</c:v>
                </c:pt>
                <c:pt idx="73">
                  <c:v>581.0</c:v>
                </c:pt>
                <c:pt idx="74">
                  <c:v>592.0</c:v>
                </c:pt>
                <c:pt idx="75">
                  <c:v>606.0</c:v>
                </c:pt>
                <c:pt idx="76">
                  <c:v>612.0</c:v>
                </c:pt>
                <c:pt idx="77">
                  <c:v>624.0</c:v>
                </c:pt>
                <c:pt idx="78">
                  <c:v>630.0</c:v>
                </c:pt>
                <c:pt idx="79">
                  <c:v>643.0</c:v>
                </c:pt>
                <c:pt idx="80">
                  <c:v>653.0</c:v>
                </c:pt>
                <c:pt idx="81">
                  <c:v>656.0</c:v>
                </c:pt>
                <c:pt idx="82">
                  <c:v>658.0</c:v>
                </c:pt>
                <c:pt idx="83">
                  <c:v>664.0</c:v>
                </c:pt>
                <c:pt idx="84">
                  <c:v>677.0</c:v>
                </c:pt>
                <c:pt idx="85">
                  <c:v>679.0</c:v>
                </c:pt>
                <c:pt idx="86">
                  <c:v>681.0</c:v>
                </c:pt>
                <c:pt idx="87">
                  <c:v>694.0</c:v>
                </c:pt>
                <c:pt idx="88">
                  <c:v>701.0</c:v>
                </c:pt>
                <c:pt idx="89">
                  <c:v>711.0</c:v>
                </c:pt>
                <c:pt idx="90">
                  <c:v>719.0</c:v>
                </c:pt>
                <c:pt idx="91">
                  <c:v>732.0</c:v>
                </c:pt>
                <c:pt idx="92">
                  <c:v>744.0</c:v>
                </c:pt>
                <c:pt idx="93">
                  <c:v>746.0</c:v>
                </c:pt>
                <c:pt idx="94">
                  <c:v>752.0</c:v>
                </c:pt>
                <c:pt idx="95">
                  <c:v>767.0</c:v>
                </c:pt>
                <c:pt idx="96">
                  <c:v>770.0</c:v>
                </c:pt>
                <c:pt idx="97">
                  <c:v>774.0</c:v>
                </c:pt>
                <c:pt idx="98">
                  <c:v>788.0</c:v>
                </c:pt>
                <c:pt idx="99">
                  <c:v>792.0</c:v>
                </c:pt>
                <c:pt idx="100">
                  <c:v>797.0</c:v>
                </c:pt>
                <c:pt idx="101">
                  <c:v>809.0</c:v>
                </c:pt>
                <c:pt idx="102">
                  <c:v>813.0</c:v>
                </c:pt>
                <c:pt idx="103">
                  <c:v>813.0</c:v>
                </c:pt>
                <c:pt idx="104">
                  <c:v>826.0</c:v>
                </c:pt>
                <c:pt idx="105">
                  <c:v>834.0</c:v>
                </c:pt>
                <c:pt idx="106">
                  <c:v>848.0</c:v>
                </c:pt>
                <c:pt idx="107">
                  <c:v>852.0</c:v>
                </c:pt>
                <c:pt idx="108">
                  <c:v>852.0</c:v>
                </c:pt>
                <c:pt idx="109">
                  <c:v>860.0</c:v>
                </c:pt>
                <c:pt idx="110">
                  <c:v>867.0</c:v>
                </c:pt>
                <c:pt idx="111">
                  <c:v>877.0</c:v>
                </c:pt>
                <c:pt idx="112">
                  <c:v>885.0</c:v>
                </c:pt>
                <c:pt idx="113">
                  <c:v>899.0</c:v>
                </c:pt>
                <c:pt idx="114">
                  <c:v>909.0</c:v>
                </c:pt>
                <c:pt idx="115">
                  <c:v>923.0</c:v>
                </c:pt>
                <c:pt idx="116">
                  <c:v>929.0</c:v>
                </c:pt>
                <c:pt idx="117">
                  <c:v>938.0</c:v>
                </c:pt>
                <c:pt idx="118">
                  <c:v>947.0</c:v>
                </c:pt>
                <c:pt idx="119">
                  <c:v>947.0</c:v>
                </c:pt>
                <c:pt idx="120">
                  <c:v>955.0</c:v>
                </c:pt>
                <c:pt idx="121">
                  <c:v>961.0</c:v>
                </c:pt>
                <c:pt idx="122">
                  <c:v>966.0</c:v>
                </c:pt>
                <c:pt idx="123">
                  <c:v>966.0</c:v>
                </c:pt>
                <c:pt idx="124">
                  <c:v>966.0</c:v>
                </c:pt>
                <c:pt idx="125">
                  <c:v>971.0</c:v>
                </c:pt>
                <c:pt idx="126">
                  <c:v>980.0</c:v>
                </c:pt>
                <c:pt idx="127">
                  <c:v>992.0</c:v>
                </c:pt>
                <c:pt idx="128">
                  <c:v>999.0</c:v>
                </c:pt>
                <c:pt idx="129">
                  <c:v>1005.0</c:v>
                </c:pt>
                <c:pt idx="130">
                  <c:v>1011.0</c:v>
                </c:pt>
                <c:pt idx="131">
                  <c:v>1017.0</c:v>
                </c:pt>
                <c:pt idx="132">
                  <c:v>1025.0</c:v>
                </c:pt>
                <c:pt idx="133">
                  <c:v>1038.0</c:v>
                </c:pt>
                <c:pt idx="134">
                  <c:v>1042.0</c:v>
                </c:pt>
                <c:pt idx="135">
                  <c:v>1042.0</c:v>
                </c:pt>
                <c:pt idx="136">
                  <c:v>1051.0</c:v>
                </c:pt>
                <c:pt idx="137">
                  <c:v>1058.0</c:v>
                </c:pt>
                <c:pt idx="138">
                  <c:v>1062.0</c:v>
                </c:pt>
                <c:pt idx="139">
                  <c:v>1077.0</c:v>
                </c:pt>
                <c:pt idx="140">
                  <c:v>1078.0</c:v>
                </c:pt>
                <c:pt idx="141">
                  <c:v>1078.0</c:v>
                </c:pt>
                <c:pt idx="142">
                  <c:v>1090.0</c:v>
                </c:pt>
                <c:pt idx="143">
                  <c:v>1095.0</c:v>
                </c:pt>
                <c:pt idx="144">
                  <c:v>1109.0</c:v>
                </c:pt>
                <c:pt idx="145">
                  <c:v>1122.0</c:v>
                </c:pt>
                <c:pt idx="146">
                  <c:v>1124.0</c:v>
                </c:pt>
                <c:pt idx="147">
                  <c:v>1124.0</c:v>
                </c:pt>
                <c:pt idx="148">
                  <c:v>1138.0</c:v>
                </c:pt>
                <c:pt idx="149">
                  <c:v>1144.0</c:v>
                </c:pt>
                <c:pt idx="150">
                  <c:v>1159.0</c:v>
                </c:pt>
                <c:pt idx="151">
                  <c:v>1161.0</c:v>
                </c:pt>
                <c:pt idx="152">
                  <c:v>1168.0</c:v>
                </c:pt>
                <c:pt idx="153">
                  <c:v>1181.0</c:v>
                </c:pt>
                <c:pt idx="154">
                  <c:v>1194.0</c:v>
                </c:pt>
                <c:pt idx="155">
                  <c:v>1194.0</c:v>
                </c:pt>
                <c:pt idx="156">
                  <c:v>1198.0</c:v>
                </c:pt>
                <c:pt idx="157">
                  <c:v>1210.0</c:v>
                </c:pt>
                <c:pt idx="158">
                  <c:v>1214.0</c:v>
                </c:pt>
                <c:pt idx="159">
                  <c:v>1223.0</c:v>
                </c:pt>
                <c:pt idx="160">
                  <c:v>1225.0</c:v>
                </c:pt>
                <c:pt idx="161">
                  <c:v>1229.0</c:v>
                </c:pt>
                <c:pt idx="162">
                  <c:v>1235.0</c:v>
                </c:pt>
                <c:pt idx="163">
                  <c:v>1235.0</c:v>
                </c:pt>
                <c:pt idx="164">
                  <c:v>1241.0</c:v>
                </c:pt>
                <c:pt idx="165">
                  <c:v>1254.0</c:v>
                </c:pt>
                <c:pt idx="166">
                  <c:v>1256.0</c:v>
                </c:pt>
                <c:pt idx="167">
                  <c:v>1266.0</c:v>
                </c:pt>
                <c:pt idx="168">
                  <c:v>1269.0</c:v>
                </c:pt>
                <c:pt idx="169">
                  <c:v>1280.0</c:v>
                </c:pt>
                <c:pt idx="170">
                  <c:v>1291.0</c:v>
                </c:pt>
                <c:pt idx="171">
                  <c:v>1292.0</c:v>
                </c:pt>
                <c:pt idx="172">
                  <c:v>1293.0</c:v>
                </c:pt>
                <c:pt idx="173">
                  <c:v>1299.0</c:v>
                </c:pt>
                <c:pt idx="174">
                  <c:v>1304.0</c:v>
                </c:pt>
                <c:pt idx="175">
                  <c:v>1305.0</c:v>
                </c:pt>
                <c:pt idx="176">
                  <c:v>1306.0</c:v>
                </c:pt>
                <c:pt idx="177">
                  <c:v>1317.0</c:v>
                </c:pt>
                <c:pt idx="178">
                  <c:v>1322.0</c:v>
                </c:pt>
                <c:pt idx="179">
                  <c:v>1330.0</c:v>
                </c:pt>
                <c:pt idx="180">
                  <c:v>1331.0</c:v>
                </c:pt>
                <c:pt idx="181">
                  <c:v>1340.0</c:v>
                </c:pt>
                <c:pt idx="182">
                  <c:v>1354.0</c:v>
                </c:pt>
                <c:pt idx="183">
                  <c:v>1354.0</c:v>
                </c:pt>
                <c:pt idx="184">
                  <c:v>1368.0</c:v>
                </c:pt>
                <c:pt idx="185">
                  <c:v>1368.0</c:v>
                </c:pt>
                <c:pt idx="186">
                  <c:v>1382.0</c:v>
                </c:pt>
                <c:pt idx="187">
                  <c:v>1383.0</c:v>
                </c:pt>
                <c:pt idx="188">
                  <c:v>1396.0</c:v>
                </c:pt>
                <c:pt idx="189">
                  <c:v>1404.0</c:v>
                </c:pt>
                <c:pt idx="190">
                  <c:v>1414.0</c:v>
                </c:pt>
                <c:pt idx="191">
                  <c:v>1429.0</c:v>
                </c:pt>
                <c:pt idx="192">
                  <c:v>1436.0</c:v>
                </c:pt>
                <c:pt idx="193">
                  <c:v>1449.0</c:v>
                </c:pt>
                <c:pt idx="194">
                  <c:v>1450.0</c:v>
                </c:pt>
                <c:pt idx="195">
                  <c:v>1461.0</c:v>
                </c:pt>
                <c:pt idx="196">
                  <c:v>1469.0</c:v>
                </c:pt>
                <c:pt idx="197">
                  <c:v>1484.0</c:v>
                </c:pt>
                <c:pt idx="198">
                  <c:v>1499.0</c:v>
                </c:pt>
                <c:pt idx="199">
                  <c:v>1509.0</c:v>
                </c:pt>
                <c:pt idx="200">
                  <c:v>1510.0</c:v>
                </c:pt>
                <c:pt idx="201">
                  <c:v>1518.0</c:v>
                </c:pt>
                <c:pt idx="202">
                  <c:v>1532.0</c:v>
                </c:pt>
                <c:pt idx="203">
                  <c:v>1543.0</c:v>
                </c:pt>
                <c:pt idx="204">
                  <c:v>1547.0</c:v>
                </c:pt>
                <c:pt idx="205">
                  <c:v>1550.0</c:v>
                </c:pt>
                <c:pt idx="206">
                  <c:v>1557.0</c:v>
                </c:pt>
                <c:pt idx="207">
                  <c:v>1561.0</c:v>
                </c:pt>
                <c:pt idx="208">
                  <c:v>1569.0</c:v>
                </c:pt>
                <c:pt idx="209">
                  <c:v>1572.0</c:v>
                </c:pt>
              </c:numCache>
            </c:numRef>
          </c:xVal>
          <c:yVal>
            <c:numRef>
              <c:f>'7a Questão'!$D$6:$D$215</c:f>
              <c:numCache>
                <c:formatCode>0.00</c:formatCode>
                <c:ptCount val="210"/>
                <c:pt idx="0">
                  <c:v>2.012969958897084</c:v>
                </c:pt>
                <c:pt idx="1">
                  <c:v>6.811250065963635</c:v>
                </c:pt>
                <c:pt idx="2">
                  <c:v>10.2385929995826</c:v>
                </c:pt>
                <c:pt idx="3">
                  <c:v>14.69413881328726</c:v>
                </c:pt>
                <c:pt idx="4">
                  <c:v>17.43601316018243</c:v>
                </c:pt>
                <c:pt idx="5">
                  <c:v>18.80695033363001</c:v>
                </c:pt>
                <c:pt idx="6">
                  <c:v>20.86335609380139</c:v>
                </c:pt>
                <c:pt idx="7">
                  <c:v>22.23429326724898</c:v>
                </c:pt>
                <c:pt idx="8">
                  <c:v>25.66163620086795</c:v>
                </c:pt>
                <c:pt idx="9">
                  <c:v>29.08897913448691</c:v>
                </c:pt>
                <c:pt idx="10">
                  <c:v>31.48811918802019</c:v>
                </c:pt>
                <c:pt idx="11">
                  <c:v>34.57272782827725</c:v>
                </c:pt>
                <c:pt idx="12">
                  <c:v>35.60093070836294</c:v>
                </c:pt>
                <c:pt idx="13">
                  <c:v>39.3710079353438</c:v>
                </c:pt>
                <c:pt idx="14">
                  <c:v>39.3710079353438</c:v>
                </c:pt>
                <c:pt idx="15">
                  <c:v>39.3710079353438</c:v>
                </c:pt>
                <c:pt idx="16">
                  <c:v>44.51202233577226</c:v>
                </c:pt>
                <c:pt idx="17">
                  <c:v>44.85475662913415</c:v>
                </c:pt>
                <c:pt idx="18">
                  <c:v>45.54022521585794</c:v>
                </c:pt>
                <c:pt idx="19">
                  <c:v>47.59663097602932</c:v>
                </c:pt>
                <c:pt idx="20">
                  <c:v>50.3385053229245</c:v>
                </c:pt>
                <c:pt idx="21">
                  <c:v>54.79405113662915</c:v>
                </c:pt>
                <c:pt idx="22">
                  <c:v>59.2495969503338</c:v>
                </c:pt>
                <c:pt idx="23">
                  <c:v>59.9350655370576</c:v>
                </c:pt>
                <c:pt idx="24">
                  <c:v>60.62053412378139</c:v>
                </c:pt>
                <c:pt idx="25">
                  <c:v>65.07607993748604</c:v>
                </c:pt>
                <c:pt idx="26">
                  <c:v>66.10428281757174</c:v>
                </c:pt>
                <c:pt idx="27">
                  <c:v>68.50342287110501</c:v>
                </c:pt>
                <c:pt idx="28">
                  <c:v>71.93076580472398</c:v>
                </c:pt>
                <c:pt idx="29">
                  <c:v>75.70084303170484</c:v>
                </c:pt>
                <c:pt idx="30">
                  <c:v>80.84185743213328</c:v>
                </c:pt>
                <c:pt idx="31">
                  <c:v>81.87006031221898</c:v>
                </c:pt>
                <c:pt idx="32">
                  <c:v>84.95466895247604</c:v>
                </c:pt>
                <c:pt idx="33">
                  <c:v>89.0674804728188</c:v>
                </c:pt>
                <c:pt idx="34">
                  <c:v>94.20849487324724</c:v>
                </c:pt>
                <c:pt idx="35">
                  <c:v>98.66404068695191</c:v>
                </c:pt>
                <c:pt idx="36">
                  <c:v>102.0913836205709</c:v>
                </c:pt>
                <c:pt idx="37">
                  <c:v>103.4623207940185</c:v>
                </c:pt>
                <c:pt idx="38">
                  <c:v>106.8896637276374</c:v>
                </c:pt>
                <c:pt idx="39">
                  <c:v>111.687943834704</c:v>
                </c:pt>
                <c:pt idx="40">
                  <c:v>115.1152867683229</c:v>
                </c:pt>
                <c:pt idx="41">
                  <c:v>119.5708325820276</c:v>
                </c:pt>
                <c:pt idx="42">
                  <c:v>121.2845040488371</c:v>
                </c:pt>
                <c:pt idx="43">
                  <c:v>121.627238342199</c:v>
                </c:pt>
                <c:pt idx="44">
                  <c:v>125.7400498625417</c:v>
                </c:pt>
                <c:pt idx="45">
                  <c:v>128.8246585027988</c:v>
                </c:pt>
                <c:pt idx="46">
                  <c:v>130.1955956762464</c:v>
                </c:pt>
                <c:pt idx="47">
                  <c:v>133.9656729032272</c:v>
                </c:pt>
                <c:pt idx="48">
                  <c:v>139.1066873036557</c:v>
                </c:pt>
                <c:pt idx="49">
                  <c:v>143.9049674107223</c:v>
                </c:pt>
                <c:pt idx="50">
                  <c:v>145.6186388775317</c:v>
                </c:pt>
                <c:pt idx="51">
                  <c:v>149.7314503978745</c:v>
                </c:pt>
                <c:pt idx="52">
                  <c:v>153.1587933314935</c:v>
                </c:pt>
                <c:pt idx="53">
                  <c:v>156.9288705584743</c:v>
                </c:pt>
                <c:pt idx="54">
                  <c:v>158.2998077319219</c:v>
                </c:pt>
                <c:pt idx="55">
                  <c:v>158.6425420252838</c:v>
                </c:pt>
                <c:pt idx="56">
                  <c:v>161.0416820788171</c:v>
                </c:pt>
                <c:pt idx="57">
                  <c:v>164.1262907190741</c:v>
                </c:pt>
                <c:pt idx="58">
                  <c:v>165.1544935991598</c:v>
                </c:pt>
                <c:pt idx="59">
                  <c:v>165.4972278925217</c:v>
                </c:pt>
                <c:pt idx="60">
                  <c:v>170.6382422929502</c:v>
                </c:pt>
                <c:pt idx="61">
                  <c:v>173.3801166398453</c:v>
                </c:pt>
                <c:pt idx="62">
                  <c:v>176.8074595734643</c:v>
                </c:pt>
                <c:pt idx="63">
                  <c:v>177.1501938668262</c:v>
                </c:pt>
                <c:pt idx="64">
                  <c:v>178.8638653336357</c:v>
                </c:pt>
                <c:pt idx="65">
                  <c:v>182.6339425606166</c:v>
                </c:pt>
                <c:pt idx="66">
                  <c:v>184.690348320788</c:v>
                </c:pt>
                <c:pt idx="67">
                  <c:v>186.0612854942355</c:v>
                </c:pt>
                <c:pt idx="68">
                  <c:v>188.4604255477688</c:v>
                </c:pt>
                <c:pt idx="69">
                  <c:v>193.6014399481973</c:v>
                </c:pt>
                <c:pt idx="70">
                  <c:v>193.9441742415592</c:v>
                </c:pt>
                <c:pt idx="71">
                  <c:v>197.3715171751781</c:v>
                </c:pt>
                <c:pt idx="72">
                  <c:v>199.7706572287114</c:v>
                </c:pt>
                <c:pt idx="73">
                  <c:v>200.7988601087971</c:v>
                </c:pt>
                <c:pt idx="74">
                  <c:v>204.568937335778</c:v>
                </c:pt>
                <c:pt idx="75">
                  <c:v>209.3672174428445</c:v>
                </c:pt>
                <c:pt idx="76">
                  <c:v>211.4236232030159</c:v>
                </c:pt>
                <c:pt idx="77">
                  <c:v>215.5364347233586</c:v>
                </c:pt>
                <c:pt idx="78">
                  <c:v>217.59284048353</c:v>
                </c:pt>
                <c:pt idx="79">
                  <c:v>222.0483862972347</c:v>
                </c:pt>
                <c:pt idx="80">
                  <c:v>225.4757292308536</c:v>
                </c:pt>
                <c:pt idx="81">
                  <c:v>226.5039321109393</c:v>
                </c:pt>
                <c:pt idx="82">
                  <c:v>227.1894006976631</c:v>
                </c:pt>
                <c:pt idx="83">
                  <c:v>229.2458064578345</c:v>
                </c:pt>
                <c:pt idx="84">
                  <c:v>233.7013522715392</c:v>
                </c:pt>
                <c:pt idx="85">
                  <c:v>234.386820858263</c:v>
                </c:pt>
                <c:pt idx="86">
                  <c:v>235.0722894449867</c:v>
                </c:pt>
                <c:pt idx="87">
                  <c:v>239.5278352586914</c:v>
                </c:pt>
                <c:pt idx="88">
                  <c:v>241.9269753122247</c:v>
                </c:pt>
                <c:pt idx="89">
                  <c:v>245.3543182458436</c:v>
                </c:pt>
                <c:pt idx="90">
                  <c:v>248.0961925927388</c:v>
                </c:pt>
                <c:pt idx="91">
                  <c:v>252.5517384064435</c:v>
                </c:pt>
                <c:pt idx="92">
                  <c:v>256.6645499267862</c:v>
                </c:pt>
                <c:pt idx="93">
                  <c:v>257.35001851351</c:v>
                </c:pt>
                <c:pt idx="94">
                  <c:v>259.4064242736814</c:v>
                </c:pt>
                <c:pt idx="95">
                  <c:v>264.5474386741099</c:v>
                </c:pt>
                <c:pt idx="96">
                  <c:v>265.5756415541955</c:v>
                </c:pt>
                <c:pt idx="97">
                  <c:v>266.9465787276431</c:v>
                </c:pt>
                <c:pt idx="98">
                  <c:v>271.7448588347096</c:v>
                </c:pt>
                <c:pt idx="99">
                  <c:v>273.1157960081572</c:v>
                </c:pt>
                <c:pt idx="100">
                  <c:v>274.8294674749667</c:v>
                </c:pt>
                <c:pt idx="101">
                  <c:v>278.9422789953095</c:v>
                </c:pt>
                <c:pt idx="102">
                  <c:v>280.3132161687571</c:v>
                </c:pt>
                <c:pt idx="103">
                  <c:v>280.3132161687571</c:v>
                </c:pt>
                <c:pt idx="104">
                  <c:v>284.7687619824617</c:v>
                </c:pt>
                <c:pt idx="105">
                  <c:v>287.5106363293568</c:v>
                </c:pt>
                <c:pt idx="106">
                  <c:v>292.3089164364234</c:v>
                </c:pt>
                <c:pt idx="107">
                  <c:v>293.679853609871</c:v>
                </c:pt>
                <c:pt idx="108">
                  <c:v>293.679853609871</c:v>
                </c:pt>
                <c:pt idx="109">
                  <c:v>296.4217279567662</c:v>
                </c:pt>
                <c:pt idx="110">
                  <c:v>298.8208680102995</c:v>
                </c:pt>
                <c:pt idx="111">
                  <c:v>302.2482109439184</c:v>
                </c:pt>
                <c:pt idx="112">
                  <c:v>304.9900852908136</c:v>
                </c:pt>
                <c:pt idx="113">
                  <c:v>309.7883653978802</c:v>
                </c:pt>
                <c:pt idx="114">
                  <c:v>313.2157083314991</c:v>
                </c:pt>
                <c:pt idx="115">
                  <c:v>318.0139884385657</c:v>
                </c:pt>
                <c:pt idx="116">
                  <c:v>320.0703941987371</c:v>
                </c:pt>
                <c:pt idx="117">
                  <c:v>323.1550028389942</c:v>
                </c:pt>
                <c:pt idx="118">
                  <c:v>326.2396114792512</c:v>
                </c:pt>
                <c:pt idx="119">
                  <c:v>326.2396114792512</c:v>
                </c:pt>
                <c:pt idx="120">
                  <c:v>328.9814858261464</c:v>
                </c:pt>
                <c:pt idx="121">
                  <c:v>331.0378915863178</c:v>
                </c:pt>
                <c:pt idx="122">
                  <c:v>332.7515630531273</c:v>
                </c:pt>
                <c:pt idx="123">
                  <c:v>332.7515630531273</c:v>
                </c:pt>
                <c:pt idx="124">
                  <c:v>332.7515630531273</c:v>
                </c:pt>
                <c:pt idx="125">
                  <c:v>334.4652345199367</c:v>
                </c:pt>
                <c:pt idx="126">
                  <c:v>337.5498431601938</c:v>
                </c:pt>
                <c:pt idx="127">
                  <c:v>341.6626546805365</c:v>
                </c:pt>
                <c:pt idx="128">
                  <c:v>344.0617947340698</c:v>
                </c:pt>
                <c:pt idx="129">
                  <c:v>346.1182004942412</c:v>
                </c:pt>
                <c:pt idx="130">
                  <c:v>348.1746062544126</c:v>
                </c:pt>
                <c:pt idx="131">
                  <c:v>350.2310120145839</c:v>
                </c:pt>
                <c:pt idx="132">
                  <c:v>352.9728863614791</c:v>
                </c:pt>
                <c:pt idx="133">
                  <c:v>357.4284321751838</c:v>
                </c:pt>
                <c:pt idx="134">
                  <c:v>358.7993693486314</c:v>
                </c:pt>
                <c:pt idx="135">
                  <c:v>358.7993693486314</c:v>
                </c:pt>
                <c:pt idx="136">
                  <c:v>361.8839779888884</c:v>
                </c:pt>
                <c:pt idx="137">
                  <c:v>364.2831180424217</c:v>
                </c:pt>
                <c:pt idx="138">
                  <c:v>365.6540552158693</c:v>
                </c:pt>
                <c:pt idx="139">
                  <c:v>370.7950696162978</c:v>
                </c:pt>
                <c:pt idx="140">
                  <c:v>371.1378039096597</c:v>
                </c:pt>
                <c:pt idx="141">
                  <c:v>371.1378039096597</c:v>
                </c:pt>
                <c:pt idx="142">
                  <c:v>375.2506154300024</c:v>
                </c:pt>
                <c:pt idx="143">
                  <c:v>376.9642868968118</c:v>
                </c:pt>
                <c:pt idx="144">
                  <c:v>381.7625670038785</c:v>
                </c:pt>
                <c:pt idx="145">
                  <c:v>386.2181128175831</c:v>
                </c:pt>
                <c:pt idx="146">
                  <c:v>386.903581404307</c:v>
                </c:pt>
                <c:pt idx="147">
                  <c:v>386.903581404307</c:v>
                </c:pt>
                <c:pt idx="148">
                  <c:v>391.7018615113735</c:v>
                </c:pt>
                <c:pt idx="149">
                  <c:v>393.7582672715448</c:v>
                </c:pt>
                <c:pt idx="150">
                  <c:v>398.8992816719732</c:v>
                </c:pt>
                <c:pt idx="151">
                  <c:v>399.5847502586971</c:v>
                </c:pt>
                <c:pt idx="152">
                  <c:v>401.9838903122304</c:v>
                </c:pt>
                <c:pt idx="153">
                  <c:v>406.439436125935</c:v>
                </c:pt>
                <c:pt idx="154">
                  <c:v>410.8949819396396</c:v>
                </c:pt>
                <c:pt idx="155">
                  <c:v>410.8949819396396</c:v>
                </c:pt>
                <c:pt idx="156">
                  <c:v>412.2659191130873</c:v>
                </c:pt>
                <c:pt idx="157">
                  <c:v>416.37873063343</c:v>
                </c:pt>
                <c:pt idx="158">
                  <c:v>417.7496678068776</c:v>
                </c:pt>
                <c:pt idx="159">
                  <c:v>420.8342764471346</c:v>
                </c:pt>
                <c:pt idx="160">
                  <c:v>421.5197450338584</c:v>
                </c:pt>
                <c:pt idx="161">
                  <c:v>422.890682207306</c:v>
                </c:pt>
                <c:pt idx="162">
                  <c:v>424.9470879674774</c:v>
                </c:pt>
                <c:pt idx="163">
                  <c:v>424.9470879674774</c:v>
                </c:pt>
                <c:pt idx="164">
                  <c:v>427.0034937276488</c:v>
                </c:pt>
                <c:pt idx="165">
                  <c:v>431.4590395413534</c:v>
                </c:pt>
                <c:pt idx="166">
                  <c:v>432.1445081280772</c:v>
                </c:pt>
                <c:pt idx="167">
                  <c:v>435.5718510616962</c:v>
                </c:pt>
                <c:pt idx="168">
                  <c:v>436.6000539417819</c:v>
                </c:pt>
                <c:pt idx="169">
                  <c:v>440.3701311687628</c:v>
                </c:pt>
                <c:pt idx="170">
                  <c:v>444.1402083957436</c:v>
                </c:pt>
                <c:pt idx="171">
                  <c:v>444.4829426891055</c:v>
                </c:pt>
                <c:pt idx="172">
                  <c:v>444.8256769824674</c:v>
                </c:pt>
                <c:pt idx="173">
                  <c:v>446.8820827426388</c:v>
                </c:pt>
                <c:pt idx="174">
                  <c:v>448.5957542094483</c:v>
                </c:pt>
                <c:pt idx="175">
                  <c:v>448.9384885028102</c:v>
                </c:pt>
                <c:pt idx="176">
                  <c:v>449.2812227961721</c:v>
                </c:pt>
                <c:pt idx="177">
                  <c:v>453.051300023153</c:v>
                </c:pt>
                <c:pt idx="178">
                  <c:v>454.7649714899624</c:v>
                </c:pt>
                <c:pt idx="179">
                  <c:v>457.5068458368575</c:v>
                </c:pt>
                <c:pt idx="180">
                  <c:v>457.8495801302194</c:v>
                </c:pt>
                <c:pt idx="181">
                  <c:v>460.9341887704766</c:v>
                </c:pt>
                <c:pt idx="182">
                  <c:v>465.7324688775431</c:v>
                </c:pt>
                <c:pt idx="183">
                  <c:v>465.7324688775431</c:v>
                </c:pt>
                <c:pt idx="184">
                  <c:v>470.5307489846097</c:v>
                </c:pt>
                <c:pt idx="185">
                  <c:v>470.5307489846097</c:v>
                </c:pt>
                <c:pt idx="186">
                  <c:v>475.3290290916762</c:v>
                </c:pt>
                <c:pt idx="187">
                  <c:v>475.6717633850381</c:v>
                </c:pt>
                <c:pt idx="188">
                  <c:v>480.1273091987428</c:v>
                </c:pt>
                <c:pt idx="189">
                  <c:v>482.869183545638</c:v>
                </c:pt>
                <c:pt idx="190">
                  <c:v>486.2965264792569</c:v>
                </c:pt>
                <c:pt idx="191">
                  <c:v>491.4375408796853</c:v>
                </c:pt>
                <c:pt idx="192">
                  <c:v>493.8366809332186</c:v>
                </c:pt>
                <c:pt idx="193">
                  <c:v>498.2922267469233</c:v>
                </c:pt>
                <c:pt idx="194">
                  <c:v>498.6349610402852</c:v>
                </c:pt>
                <c:pt idx="195">
                  <c:v>502.405038267266</c:v>
                </c:pt>
                <c:pt idx="196">
                  <c:v>505.1469126141611</c:v>
                </c:pt>
                <c:pt idx="197">
                  <c:v>510.2879270145896</c:v>
                </c:pt>
                <c:pt idx="198">
                  <c:v>515.4289414150181</c:v>
                </c:pt>
                <c:pt idx="199">
                  <c:v>518.856284348637</c:v>
                </c:pt>
                <c:pt idx="200">
                  <c:v>519.199018641999</c:v>
                </c:pt>
                <c:pt idx="201">
                  <c:v>521.9408929888941</c:v>
                </c:pt>
                <c:pt idx="202">
                  <c:v>526.7391730959607</c:v>
                </c:pt>
                <c:pt idx="203">
                  <c:v>530.5092503229415</c:v>
                </c:pt>
                <c:pt idx="204">
                  <c:v>531.8801874963891</c:v>
                </c:pt>
                <c:pt idx="205">
                  <c:v>532.9083903764748</c:v>
                </c:pt>
                <c:pt idx="206">
                  <c:v>535.3075304300081</c:v>
                </c:pt>
                <c:pt idx="207">
                  <c:v>536.6784676034557</c:v>
                </c:pt>
                <c:pt idx="208">
                  <c:v>539.4203419503508</c:v>
                </c:pt>
                <c:pt idx="209">
                  <c:v>540.4485448304365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17754392"/>
        <c:axId val="2117759864"/>
      </c:scatterChart>
      <c:valAx>
        <c:axId val="2117754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400"/>
                </a:pPr>
                <a:r>
                  <a:rPr lang="en-US" sz="1400"/>
                  <a:t>X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117759864"/>
        <c:crosses val="autoZero"/>
        <c:crossBetween val="midCat"/>
      </c:valAx>
      <c:valAx>
        <c:axId val="211775986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en-US" sz="1400"/>
                  <a:t>Y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117754392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660400</xdr:colOff>
      <xdr:row>4</xdr:row>
      <xdr:rowOff>38100</xdr:rowOff>
    </xdr:from>
    <xdr:to>
      <xdr:col>18</xdr:col>
      <xdr:colOff>622300</xdr:colOff>
      <xdr:row>23</xdr:row>
      <xdr:rowOff>88900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1117600</xdr:colOff>
      <xdr:row>34</xdr:row>
      <xdr:rowOff>50800</xdr:rowOff>
    </xdr:from>
    <xdr:to>
      <xdr:col>12</xdr:col>
      <xdr:colOff>266700</xdr:colOff>
      <xdr:row>64</xdr:row>
      <xdr:rowOff>152400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youtube.com/watch?v=7zzQAPuATK8" TargetMode="External"/><Relationship Id="rId20" Type="http://schemas.openxmlformats.org/officeDocument/2006/relationships/hyperlink" Target="https://www.youtube.com/watch?v=mqF8isv6qAA" TargetMode="External"/><Relationship Id="rId21" Type="http://schemas.openxmlformats.org/officeDocument/2006/relationships/hyperlink" Target="https://www.youtube.com/watch?v=mqF8isv6qAA" TargetMode="External"/><Relationship Id="rId22" Type="http://schemas.openxmlformats.org/officeDocument/2006/relationships/hyperlink" Target="https://www.youtube.com/watch?v=mqF8isv6qAA" TargetMode="External"/><Relationship Id="rId23" Type="http://schemas.openxmlformats.org/officeDocument/2006/relationships/hyperlink" Target="https://www.youtube.com/watch?v=mqF8isv6qAA" TargetMode="External"/><Relationship Id="rId24" Type="http://schemas.openxmlformats.org/officeDocument/2006/relationships/hyperlink" Target="https://www.youtube.com/watch?v=mqF8isv6qAA" TargetMode="External"/><Relationship Id="rId25" Type="http://schemas.openxmlformats.org/officeDocument/2006/relationships/hyperlink" Target="https://www.youtube.com/watch?v=mqF8isv6qAA" TargetMode="External"/><Relationship Id="rId26" Type="http://schemas.openxmlformats.org/officeDocument/2006/relationships/hyperlink" Target="https://www.youtube.com/watch?v=mqF8isv6qAA" TargetMode="External"/><Relationship Id="rId27" Type="http://schemas.openxmlformats.org/officeDocument/2006/relationships/drawing" Target="../drawings/drawing1.xml"/><Relationship Id="rId10" Type="http://schemas.openxmlformats.org/officeDocument/2006/relationships/hyperlink" Target="https://www.youtube.com/watch?v=7zzQAPuATK8" TargetMode="External"/><Relationship Id="rId11" Type="http://schemas.openxmlformats.org/officeDocument/2006/relationships/hyperlink" Target="https://www.youtube.com/watch?v=7zzQAPuATK8" TargetMode="External"/><Relationship Id="rId12" Type="http://schemas.openxmlformats.org/officeDocument/2006/relationships/hyperlink" Target="https://www.youtube.com/watch?v=7zzQAPuATK8" TargetMode="External"/><Relationship Id="rId13" Type="http://schemas.openxmlformats.org/officeDocument/2006/relationships/hyperlink" Target="https://www.youtube.com/watch?v=7zzQAPuATK8" TargetMode="External"/><Relationship Id="rId14" Type="http://schemas.openxmlformats.org/officeDocument/2006/relationships/hyperlink" Target="https://www.youtube.com/watch?v=-w0ww9nJouE" TargetMode="External"/><Relationship Id="rId15" Type="http://schemas.openxmlformats.org/officeDocument/2006/relationships/hyperlink" Target="https://www.youtube.com/watch?v=-w0ww9nJouE" TargetMode="External"/><Relationship Id="rId16" Type="http://schemas.openxmlformats.org/officeDocument/2006/relationships/hyperlink" Target="https://www.youtube.com/watch?v=-w0ww9nJouE" TargetMode="External"/><Relationship Id="rId17" Type="http://schemas.openxmlformats.org/officeDocument/2006/relationships/hyperlink" Target="https://www.youtube.com/watch?v=-w0ww9nJouE" TargetMode="External"/><Relationship Id="rId18" Type="http://schemas.openxmlformats.org/officeDocument/2006/relationships/hyperlink" Target="https://www.youtube.com/watch?v=-w0ww9nJouE" TargetMode="External"/><Relationship Id="rId19" Type="http://schemas.openxmlformats.org/officeDocument/2006/relationships/hyperlink" Target="https://www.youtube.com/watch?v=mqF8isv6qAA" TargetMode="External"/><Relationship Id="rId1" Type="http://schemas.openxmlformats.org/officeDocument/2006/relationships/hyperlink" Target="http://www.tecmundo.com.br/como-fazer/31723-excel-como-criar-um-histograma.htm" TargetMode="External"/><Relationship Id="rId2" Type="http://schemas.openxmlformats.org/officeDocument/2006/relationships/hyperlink" Target="http://www.tecmundo.com.br/como-fazer/31723-excel-como-criar-um-histograma.htm" TargetMode="External"/><Relationship Id="rId3" Type="http://schemas.openxmlformats.org/officeDocument/2006/relationships/hyperlink" Target="http://www.tecmundo.com.br/como-fazer/31723-excel-como-criar-um-histograma.htm" TargetMode="External"/><Relationship Id="rId4" Type="http://schemas.openxmlformats.org/officeDocument/2006/relationships/hyperlink" Target="http://www.tecmundo.com.br/como-fazer/31723-excel-como-criar-um-histograma.htm" TargetMode="External"/><Relationship Id="rId5" Type="http://schemas.openxmlformats.org/officeDocument/2006/relationships/hyperlink" Target="http://www.tecmundo.com.br/como-fazer/31723-excel-como-criar-um-histograma.htm" TargetMode="External"/><Relationship Id="rId6" Type="http://schemas.openxmlformats.org/officeDocument/2006/relationships/hyperlink" Target="http://www.tecmundo.com.br/como-fazer/31723-excel-como-criar-um-histograma.htm" TargetMode="External"/><Relationship Id="rId7" Type="http://schemas.openxmlformats.org/officeDocument/2006/relationships/hyperlink" Target="http://www.tecmundo.com.br/como-fazer/31723-excel-como-criar-um-histograma.htm" TargetMode="External"/><Relationship Id="rId8" Type="http://schemas.openxmlformats.org/officeDocument/2006/relationships/hyperlink" Target="http://www.tecmundo.com.br/como-fazer/31723-excel-como-criar-um-histograma.htm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youtube.com/watch?v=A1eoGK9DqT0&amp;ebc=ANyPxKpYs78mSldWIRK0BYgs4wF3eQ9IWK2M9kw0mUdckIJnh-Z_KNE-4pa9YYIEcOf11Cv1cPZ9k8ljCV3JnO78nNmxGzKuew" TargetMode="External"/><Relationship Id="rId4" Type="http://schemas.openxmlformats.org/officeDocument/2006/relationships/hyperlink" Target="https://www.youtube.com/watch?v=HnUikhp-WhA" TargetMode="External"/><Relationship Id="rId1" Type="http://schemas.openxmlformats.org/officeDocument/2006/relationships/hyperlink" Target="https://usuariosdoexcel.wordpress.com/lista-de-funcoes-do-excel/" TargetMode="External"/><Relationship Id="rId2" Type="http://schemas.openxmlformats.org/officeDocument/2006/relationships/hyperlink" Target="http://www.portugal-a-programar.pt/topic/36406-lista-de-formulas-de-excel-em-ingles-e-portugues/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youtube.com/watch?v=TtxBF4BZzl8&amp;ebc=ANyPxKqEFn5J0je09f-u3hwQZ0mzXXpVwwXZ_UQH0ilHXbujb8MeXiztzLSvcQsrtgUI55KizGzFnG1Ab2k-uLAeE9gdZVg7xA" TargetMode="External"/><Relationship Id="rId2" Type="http://schemas.openxmlformats.org/officeDocument/2006/relationships/hyperlink" Target="https://www.youtube.com/watch?v=ec9HWoY2kt8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C000"/>
  </sheetPr>
  <dimension ref="B2:Q24"/>
  <sheetViews>
    <sheetView tabSelected="1" workbookViewId="0">
      <selection activeCell="L4" sqref="L4"/>
    </sheetView>
  </sheetViews>
  <sheetFormatPr baseColWidth="10" defaultColWidth="8.83203125" defaultRowHeight="14" x14ac:dyDescent="0"/>
  <cols>
    <col min="1" max="16384" width="8.83203125" style="1"/>
  </cols>
  <sheetData>
    <row r="2" spans="2:17" ht="15" thickBot="1"/>
    <row r="3" spans="2:17" ht="15" thickBot="1">
      <c r="B3" s="1" t="s">
        <v>26</v>
      </c>
      <c r="L3" s="4" t="s">
        <v>132</v>
      </c>
      <c r="M3" s="5"/>
      <c r="N3" s="5"/>
      <c r="O3" s="5"/>
      <c r="P3" s="5"/>
      <c r="Q3" s="6"/>
    </row>
    <row r="4" spans="2:17">
      <c r="B4" s="1" t="s">
        <v>27</v>
      </c>
    </row>
    <row r="5" spans="2:17">
      <c r="B5" s="1" t="s">
        <v>28</v>
      </c>
    </row>
    <row r="8" spans="2:17">
      <c r="B8" s="3" t="s">
        <v>31</v>
      </c>
      <c r="C8" s="3"/>
      <c r="D8" s="3"/>
      <c r="E8" s="3"/>
      <c r="F8" s="3"/>
      <c r="G8" s="3"/>
      <c r="H8" s="3"/>
      <c r="I8" s="3"/>
    </row>
    <row r="9" spans="2:17">
      <c r="B9" s="1" t="s">
        <v>74</v>
      </c>
    </row>
    <row r="10" spans="2:17">
      <c r="B10" s="1" t="s">
        <v>1</v>
      </c>
    </row>
    <row r="11" spans="2:17">
      <c r="B11" s="1" t="s">
        <v>2</v>
      </c>
    </row>
    <row r="12" spans="2:17">
      <c r="B12" s="1" t="s">
        <v>3</v>
      </c>
    </row>
    <row r="13" spans="2:17">
      <c r="B13" s="1" t="s">
        <v>4</v>
      </c>
    </row>
    <row r="14" spans="2:17">
      <c r="B14" s="1" t="s">
        <v>9</v>
      </c>
    </row>
    <row r="15" spans="2:17">
      <c r="B15" s="1" t="s">
        <v>20</v>
      </c>
    </row>
    <row r="16" spans="2:17">
      <c r="B16" s="1" t="s">
        <v>5</v>
      </c>
    </row>
    <row r="17" spans="2:9">
      <c r="B17" s="1" t="s">
        <v>6</v>
      </c>
    </row>
    <row r="18" spans="2:9">
      <c r="B18" s="1" t="s">
        <v>7</v>
      </c>
    </row>
    <row r="19" spans="2:9">
      <c r="B19" s="1" t="s">
        <v>8</v>
      </c>
    </row>
    <row r="22" spans="2:9">
      <c r="B22" s="3" t="s">
        <v>34</v>
      </c>
      <c r="C22" s="3"/>
      <c r="D22" s="3"/>
      <c r="E22" s="3"/>
      <c r="F22" s="3"/>
      <c r="G22" s="3"/>
      <c r="H22" s="3"/>
      <c r="I22" s="3"/>
    </row>
    <row r="23" spans="2:9">
      <c r="B23" s="1" t="s">
        <v>32</v>
      </c>
    </row>
    <row r="24" spans="2:9">
      <c r="B24" s="1" t="s">
        <v>33</v>
      </c>
    </row>
  </sheetData>
  <pageMargins left="0.511811024" right="0.511811024" top="0.78740157499999996" bottom="0.78740157499999996" header="0.31496062000000002" footer="0.3149606200000000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00B050"/>
  </sheetPr>
  <dimension ref="B4:O23"/>
  <sheetViews>
    <sheetView topLeftCell="E1" workbookViewId="0">
      <selection activeCell="B4" sqref="B4:O18"/>
    </sheetView>
  </sheetViews>
  <sheetFormatPr baseColWidth="10" defaultColWidth="8.83203125" defaultRowHeight="14" x14ac:dyDescent="0"/>
  <sheetData>
    <row r="4" spans="2:15">
      <c r="B4">
        <v>365</v>
      </c>
      <c r="C4">
        <v>405</v>
      </c>
      <c r="D4">
        <v>102</v>
      </c>
      <c r="E4">
        <v>66</v>
      </c>
      <c r="F4">
        <v>350</v>
      </c>
      <c r="G4">
        <v>81</v>
      </c>
      <c r="H4">
        <v>428</v>
      </c>
      <c r="I4">
        <v>539</v>
      </c>
      <c r="J4">
        <v>201</v>
      </c>
      <c r="K4">
        <v>1101</v>
      </c>
      <c r="L4">
        <v>17</v>
      </c>
      <c r="M4">
        <v>118</v>
      </c>
      <c r="N4">
        <v>384</v>
      </c>
      <c r="O4">
        <v>66</v>
      </c>
    </row>
    <row r="5" spans="2:15">
      <c r="B5">
        <v>111</v>
      </c>
      <c r="C5">
        <v>78</v>
      </c>
      <c r="D5">
        <v>1264</v>
      </c>
      <c r="E5">
        <v>116</v>
      </c>
      <c r="F5">
        <v>163</v>
      </c>
      <c r="G5">
        <v>1100</v>
      </c>
      <c r="H5">
        <v>273</v>
      </c>
      <c r="I5">
        <v>57</v>
      </c>
      <c r="J5">
        <v>24</v>
      </c>
      <c r="K5">
        <v>81</v>
      </c>
      <c r="L5">
        <v>6</v>
      </c>
      <c r="M5">
        <v>436</v>
      </c>
      <c r="N5">
        <v>1</v>
      </c>
      <c r="O5">
        <v>7</v>
      </c>
    </row>
    <row r="6" spans="2:15">
      <c r="B6">
        <v>59</v>
      </c>
      <c r="C6">
        <v>107</v>
      </c>
      <c r="D6">
        <v>153</v>
      </c>
      <c r="E6">
        <v>68</v>
      </c>
      <c r="F6">
        <v>137</v>
      </c>
      <c r="G6">
        <v>187</v>
      </c>
      <c r="H6">
        <v>351</v>
      </c>
      <c r="I6">
        <v>353</v>
      </c>
      <c r="J6">
        <v>436</v>
      </c>
      <c r="K6">
        <v>377</v>
      </c>
      <c r="L6">
        <v>188</v>
      </c>
      <c r="M6">
        <v>47</v>
      </c>
      <c r="N6">
        <v>495</v>
      </c>
      <c r="O6">
        <v>445</v>
      </c>
    </row>
    <row r="7" spans="2:15">
      <c r="B7">
        <v>432</v>
      </c>
      <c r="C7">
        <v>390</v>
      </c>
      <c r="D7">
        <v>218</v>
      </c>
      <c r="E7">
        <v>282</v>
      </c>
      <c r="F7">
        <v>356</v>
      </c>
      <c r="G7">
        <v>957</v>
      </c>
      <c r="H7">
        <v>426</v>
      </c>
      <c r="I7">
        <v>424</v>
      </c>
      <c r="J7">
        <v>261</v>
      </c>
      <c r="K7">
        <v>379</v>
      </c>
      <c r="L7">
        <v>436</v>
      </c>
      <c r="M7">
        <v>1368</v>
      </c>
      <c r="N7">
        <v>12</v>
      </c>
      <c r="O7">
        <v>385</v>
      </c>
    </row>
    <row r="8" spans="2:15">
      <c r="B8">
        <v>238</v>
      </c>
      <c r="C8">
        <v>489</v>
      </c>
      <c r="D8">
        <v>407</v>
      </c>
      <c r="E8">
        <v>431</v>
      </c>
      <c r="F8">
        <v>388</v>
      </c>
      <c r="G8">
        <v>99</v>
      </c>
      <c r="H8">
        <v>72</v>
      </c>
      <c r="I8">
        <v>443</v>
      </c>
      <c r="J8">
        <v>139</v>
      </c>
      <c r="K8">
        <v>150</v>
      </c>
      <c r="L8">
        <v>352</v>
      </c>
      <c r="M8">
        <v>198</v>
      </c>
      <c r="N8">
        <v>66</v>
      </c>
      <c r="O8">
        <v>249</v>
      </c>
    </row>
    <row r="9" spans="2:15">
      <c r="B9">
        <v>23</v>
      </c>
      <c r="C9">
        <v>317</v>
      </c>
      <c r="D9">
        <v>242</v>
      </c>
      <c r="E9">
        <v>412</v>
      </c>
      <c r="F9">
        <v>298</v>
      </c>
      <c r="G9">
        <v>61</v>
      </c>
      <c r="H9">
        <v>217</v>
      </c>
      <c r="I9">
        <v>1095</v>
      </c>
      <c r="J9">
        <v>431</v>
      </c>
      <c r="K9">
        <v>285</v>
      </c>
      <c r="L9">
        <v>360</v>
      </c>
      <c r="M9">
        <v>236</v>
      </c>
      <c r="N9">
        <v>213</v>
      </c>
      <c r="O9">
        <v>329</v>
      </c>
    </row>
    <row r="10" spans="2:15">
      <c r="B10">
        <v>366</v>
      </c>
      <c r="C10">
        <v>34</v>
      </c>
      <c r="D10">
        <v>165</v>
      </c>
      <c r="E10">
        <v>1192</v>
      </c>
      <c r="F10">
        <v>65</v>
      </c>
      <c r="G10">
        <v>442</v>
      </c>
      <c r="H10">
        <v>902</v>
      </c>
      <c r="I10">
        <v>344</v>
      </c>
      <c r="J10">
        <v>173</v>
      </c>
      <c r="K10">
        <v>102</v>
      </c>
      <c r="L10">
        <v>373</v>
      </c>
      <c r="M10">
        <v>171</v>
      </c>
      <c r="N10">
        <v>381</v>
      </c>
      <c r="O10">
        <v>378</v>
      </c>
    </row>
    <row r="11" spans="2:15">
      <c r="B11">
        <v>165</v>
      </c>
      <c r="C11">
        <v>442</v>
      </c>
      <c r="D11">
        <v>165</v>
      </c>
      <c r="E11">
        <v>71</v>
      </c>
      <c r="F11">
        <v>528</v>
      </c>
      <c r="G11">
        <v>69</v>
      </c>
      <c r="H11">
        <v>329</v>
      </c>
      <c r="I11">
        <v>407</v>
      </c>
      <c r="J11">
        <v>260</v>
      </c>
      <c r="K11">
        <v>33</v>
      </c>
      <c r="L11">
        <v>159</v>
      </c>
      <c r="M11">
        <v>320</v>
      </c>
      <c r="N11">
        <v>119</v>
      </c>
      <c r="O11">
        <v>11</v>
      </c>
    </row>
    <row r="12" spans="2:15">
      <c r="B12">
        <v>386</v>
      </c>
      <c r="C12">
        <v>436</v>
      </c>
      <c r="D12">
        <v>1442</v>
      </c>
      <c r="E12">
        <v>369</v>
      </c>
      <c r="F12">
        <v>157</v>
      </c>
      <c r="G12">
        <v>266</v>
      </c>
      <c r="H12">
        <v>104</v>
      </c>
      <c r="I12">
        <v>449</v>
      </c>
      <c r="J12">
        <v>348</v>
      </c>
      <c r="K12">
        <v>315</v>
      </c>
      <c r="L12">
        <v>315</v>
      </c>
      <c r="M12">
        <v>83</v>
      </c>
      <c r="N12">
        <v>339</v>
      </c>
      <c r="O12">
        <v>205</v>
      </c>
    </row>
    <row r="13" spans="2:15">
      <c r="B13">
        <v>218</v>
      </c>
      <c r="C13">
        <v>470</v>
      </c>
      <c r="D13">
        <v>364</v>
      </c>
      <c r="E13">
        <v>475</v>
      </c>
      <c r="F13">
        <v>149</v>
      </c>
      <c r="G13">
        <v>173</v>
      </c>
      <c r="H13">
        <v>226</v>
      </c>
      <c r="I13">
        <v>242</v>
      </c>
      <c r="J13">
        <v>162</v>
      </c>
      <c r="K13">
        <v>191</v>
      </c>
      <c r="L13">
        <v>205</v>
      </c>
      <c r="M13">
        <v>191</v>
      </c>
      <c r="N13">
        <v>490</v>
      </c>
      <c r="O13">
        <v>270</v>
      </c>
    </row>
    <row r="14" spans="2:15">
      <c r="B14">
        <v>158</v>
      </c>
      <c r="C14">
        <v>317</v>
      </c>
      <c r="D14">
        <v>352</v>
      </c>
      <c r="E14">
        <v>269</v>
      </c>
      <c r="F14">
        <v>391</v>
      </c>
      <c r="G14">
        <v>33</v>
      </c>
      <c r="H14">
        <v>419</v>
      </c>
      <c r="I14">
        <v>315</v>
      </c>
      <c r="J14">
        <v>291</v>
      </c>
      <c r="K14">
        <v>307</v>
      </c>
      <c r="L14">
        <v>227</v>
      </c>
      <c r="M14">
        <v>259</v>
      </c>
      <c r="N14">
        <v>66</v>
      </c>
      <c r="O14">
        <v>1305</v>
      </c>
    </row>
    <row r="15" spans="2:15">
      <c r="B15">
        <v>161</v>
      </c>
      <c r="C15">
        <v>14</v>
      </c>
      <c r="D15">
        <v>141</v>
      </c>
      <c r="E15">
        <v>348</v>
      </c>
      <c r="F15">
        <v>51</v>
      </c>
      <c r="G15">
        <v>394</v>
      </c>
      <c r="H15">
        <v>235</v>
      </c>
      <c r="I15">
        <v>94</v>
      </c>
      <c r="J15">
        <v>110</v>
      </c>
      <c r="K15">
        <v>158</v>
      </c>
      <c r="L15">
        <v>6</v>
      </c>
      <c r="M15">
        <v>309</v>
      </c>
      <c r="N15">
        <v>272</v>
      </c>
      <c r="O15">
        <v>146</v>
      </c>
    </row>
    <row r="16" spans="2:15">
      <c r="B16">
        <v>468</v>
      </c>
      <c r="C16">
        <v>384</v>
      </c>
      <c r="D16">
        <v>16</v>
      </c>
      <c r="E16">
        <v>441</v>
      </c>
      <c r="F16">
        <v>259</v>
      </c>
      <c r="G16">
        <v>391</v>
      </c>
      <c r="H16">
        <v>126</v>
      </c>
      <c r="I16">
        <v>498</v>
      </c>
      <c r="J16">
        <v>206</v>
      </c>
      <c r="K16">
        <v>1157</v>
      </c>
      <c r="L16">
        <v>45</v>
      </c>
      <c r="M16">
        <v>392</v>
      </c>
      <c r="N16">
        <v>124</v>
      </c>
      <c r="O16">
        <v>273</v>
      </c>
    </row>
    <row r="17" spans="2:15">
      <c r="B17">
        <v>380</v>
      </c>
      <c r="C17">
        <v>319</v>
      </c>
      <c r="D17">
        <v>325</v>
      </c>
      <c r="E17">
        <v>47</v>
      </c>
      <c r="F17">
        <v>278</v>
      </c>
      <c r="G17">
        <v>121</v>
      </c>
      <c r="H17">
        <v>1174</v>
      </c>
      <c r="I17">
        <v>263</v>
      </c>
      <c r="J17">
        <v>323</v>
      </c>
      <c r="K17">
        <v>257</v>
      </c>
      <c r="L17">
        <v>455</v>
      </c>
      <c r="M17">
        <v>127</v>
      </c>
      <c r="N17">
        <v>487</v>
      </c>
      <c r="O17">
        <v>171</v>
      </c>
    </row>
    <row r="18" spans="2:15">
      <c r="B18">
        <v>209</v>
      </c>
      <c r="C18">
        <v>384</v>
      </c>
      <c r="D18">
        <v>211</v>
      </c>
      <c r="E18">
        <v>292</v>
      </c>
      <c r="F18">
        <v>469</v>
      </c>
      <c r="G18">
        <v>241</v>
      </c>
      <c r="H18">
        <v>65</v>
      </c>
      <c r="I18">
        <v>337</v>
      </c>
      <c r="J18">
        <v>393</v>
      </c>
      <c r="K18">
        <v>466</v>
      </c>
      <c r="L18">
        <v>356</v>
      </c>
      <c r="M18">
        <v>293</v>
      </c>
      <c r="N18">
        <v>498</v>
      </c>
      <c r="O18">
        <v>76</v>
      </c>
    </row>
    <row r="22" spans="2:15">
      <c r="B22" t="s">
        <v>38</v>
      </c>
    </row>
    <row r="23" spans="2:15">
      <c r="B23" t="s">
        <v>38</v>
      </c>
    </row>
  </sheetData>
  <pageMargins left="0.511811024" right="0.511811024" top="0.78740157499999996" bottom="0.78740157499999996" header="0.31496062000000002" footer="0.31496062000000002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0000"/>
  </sheetPr>
  <dimension ref="C3:D213"/>
  <sheetViews>
    <sheetView workbookViewId="0">
      <selection activeCell="C3" sqref="C3:D213"/>
    </sheetView>
  </sheetViews>
  <sheetFormatPr baseColWidth="10" defaultColWidth="8.83203125" defaultRowHeight="14" x14ac:dyDescent="0"/>
  <sheetData>
    <row r="3" spans="3:4">
      <c r="C3" t="s">
        <v>29</v>
      </c>
      <c r="D3" t="s">
        <v>30</v>
      </c>
    </row>
    <row r="4" spans="3:4">
      <c r="C4">
        <v>1</v>
      </c>
      <c r="D4">
        <v>1</v>
      </c>
    </row>
    <row r="5" spans="3:4">
      <c r="C5">
        <v>15</v>
      </c>
      <c r="D5">
        <v>1</v>
      </c>
    </row>
    <row r="6" spans="3:4">
      <c r="C6">
        <v>25</v>
      </c>
      <c r="D6">
        <v>6</v>
      </c>
    </row>
    <row r="7" spans="3:4">
      <c r="C7">
        <v>38</v>
      </c>
      <c r="D7">
        <v>9</v>
      </c>
    </row>
    <row r="8" spans="3:4">
      <c r="C8">
        <v>46</v>
      </c>
      <c r="D8">
        <v>13</v>
      </c>
    </row>
    <row r="9" spans="3:4">
      <c r="C9">
        <v>50</v>
      </c>
      <c r="D9">
        <v>16</v>
      </c>
    </row>
    <row r="10" spans="3:4">
      <c r="C10">
        <v>56</v>
      </c>
      <c r="D10">
        <v>17</v>
      </c>
    </row>
    <row r="11" spans="3:4">
      <c r="C11">
        <v>60</v>
      </c>
      <c r="D11">
        <v>19</v>
      </c>
    </row>
    <row r="12" spans="3:4">
      <c r="C12">
        <v>70</v>
      </c>
      <c r="D12">
        <v>19</v>
      </c>
    </row>
    <row r="13" spans="3:4">
      <c r="C13">
        <v>80</v>
      </c>
      <c r="D13">
        <v>22</v>
      </c>
    </row>
    <row r="14" spans="3:4">
      <c r="C14">
        <v>87</v>
      </c>
      <c r="D14">
        <v>24</v>
      </c>
    </row>
    <row r="15" spans="3:4">
      <c r="C15">
        <v>96</v>
      </c>
      <c r="D15">
        <v>28</v>
      </c>
    </row>
    <row r="16" spans="3:4">
      <c r="C16">
        <v>99</v>
      </c>
      <c r="D16">
        <v>30</v>
      </c>
    </row>
    <row r="17" spans="3:4">
      <c r="C17">
        <v>110</v>
      </c>
      <c r="D17">
        <v>34</v>
      </c>
    </row>
    <row r="18" spans="3:4">
      <c r="C18">
        <v>110</v>
      </c>
      <c r="D18">
        <v>39</v>
      </c>
    </row>
    <row r="19" spans="3:4">
      <c r="C19">
        <v>110</v>
      </c>
      <c r="D19">
        <v>42</v>
      </c>
    </row>
    <row r="20" spans="3:4">
      <c r="C20">
        <v>125</v>
      </c>
      <c r="D20">
        <v>45</v>
      </c>
    </row>
    <row r="21" spans="3:4">
      <c r="C21">
        <v>126</v>
      </c>
      <c r="D21">
        <v>49</v>
      </c>
    </row>
    <row r="22" spans="3:4">
      <c r="C22">
        <v>128</v>
      </c>
      <c r="D22">
        <v>52</v>
      </c>
    </row>
    <row r="23" spans="3:4">
      <c r="C23">
        <v>134</v>
      </c>
      <c r="D23">
        <v>54</v>
      </c>
    </row>
    <row r="24" spans="3:4">
      <c r="C24">
        <v>142</v>
      </c>
      <c r="D24">
        <v>57</v>
      </c>
    </row>
    <row r="25" spans="3:4">
      <c r="C25">
        <v>155</v>
      </c>
      <c r="D25">
        <v>62</v>
      </c>
    </row>
    <row r="26" spans="3:4">
      <c r="C26">
        <v>168</v>
      </c>
      <c r="D26">
        <v>67</v>
      </c>
    </row>
    <row r="27" spans="3:4">
      <c r="C27">
        <v>170</v>
      </c>
      <c r="D27">
        <v>68</v>
      </c>
    </row>
    <row r="28" spans="3:4">
      <c r="C28">
        <v>172</v>
      </c>
      <c r="D28">
        <v>69</v>
      </c>
    </row>
    <row r="29" spans="3:4">
      <c r="C29">
        <v>185</v>
      </c>
      <c r="D29">
        <v>71</v>
      </c>
    </row>
    <row r="30" spans="3:4">
      <c r="C30">
        <v>188</v>
      </c>
      <c r="D30">
        <v>74</v>
      </c>
    </row>
    <row r="31" spans="3:4">
      <c r="C31">
        <v>195</v>
      </c>
      <c r="D31">
        <v>79</v>
      </c>
    </row>
    <row r="32" spans="3:4">
      <c r="C32">
        <v>205</v>
      </c>
      <c r="D32">
        <v>82</v>
      </c>
    </row>
    <row r="33" spans="3:4">
      <c r="C33">
        <v>216</v>
      </c>
      <c r="D33">
        <v>85</v>
      </c>
    </row>
    <row r="34" spans="3:4">
      <c r="C34">
        <v>231</v>
      </c>
      <c r="D34">
        <v>85</v>
      </c>
    </row>
    <row r="35" spans="3:4">
      <c r="C35">
        <v>234</v>
      </c>
      <c r="D35">
        <v>87</v>
      </c>
    </row>
    <row r="36" spans="3:4">
      <c r="C36">
        <v>243</v>
      </c>
      <c r="D36">
        <v>87</v>
      </c>
    </row>
    <row r="37" spans="3:4">
      <c r="C37">
        <v>255</v>
      </c>
      <c r="D37">
        <v>90</v>
      </c>
    </row>
    <row r="38" spans="3:4">
      <c r="C38">
        <v>270</v>
      </c>
      <c r="D38">
        <v>94</v>
      </c>
    </row>
    <row r="39" spans="3:4">
      <c r="C39">
        <v>283</v>
      </c>
      <c r="D39">
        <v>94</v>
      </c>
    </row>
    <row r="40" spans="3:4">
      <c r="C40">
        <v>293</v>
      </c>
      <c r="D40">
        <v>98</v>
      </c>
    </row>
    <row r="41" spans="3:4">
      <c r="C41">
        <v>297</v>
      </c>
      <c r="D41">
        <v>101</v>
      </c>
    </row>
    <row r="42" spans="3:4">
      <c r="C42">
        <v>307</v>
      </c>
      <c r="D42">
        <v>105</v>
      </c>
    </row>
    <row r="43" spans="3:4">
      <c r="C43">
        <v>321</v>
      </c>
      <c r="D43">
        <v>110</v>
      </c>
    </row>
    <row r="44" spans="3:4">
      <c r="C44">
        <v>331</v>
      </c>
      <c r="D44">
        <v>115</v>
      </c>
    </row>
    <row r="45" spans="3:4">
      <c r="C45">
        <v>344</v>
      </c>
      <c r="D45">
        <v>120</v>
      </c>
    </row>
    <row r="46" spans="3:4">
      <c r="C46">
        <v>349</v>
      </c>
      <c r="D46">
        <v>123</v>
      </c>
    </row>
    <row r="47" spans="3:4">
      <c r="C47">
        <v>350</v>
      </c>
      <c r="D47">
        <v>127</v>
      </c>
    </row>
    <row r="48" spans="3:4">
      <c r="C48">
        <v>362</v>
      </c>
      <c r="D48">
        <v>127</v>
      </c>
    </row>
    <row r="49" spans="3:4">
      <c r="C49">
        <v>371</v>
      </c>
      <c r="D49">
        <v>127</v>
      </c>
    </row>
    <row r="50" spans="3:4">
      <c r="C50">
        <v>375</v>
      </c>
      <c r="D50">
        <v>131</v>
      </c>
    </row>
    <row r="51" spans="3:4">
      <c r="C51">
        <v>386</v>
      </c>
      <c r="D51">
        <v>135</v>
      </c>
    </row>
    <row r="52" spans="3:4">
      <c r="C52">
        <v>401</v>
      </c>
      <c r="D52">
        <v>139</v>
      </c>
    </row>
    <row r="53" spans="3:4">
      <c r="C53">
        <v>415</v>
      </c>
      <c r="D53">
        <v>143</v>
      </c>
    </row>
    <row r="54" spans="3:4">
      <c r="C54">
        <v>420</v>
      </c>
      <c r="D54">
        <v>144</v>
      </c>
    </row>
    <row r="55" spans="3:4">
      <c r="C55">
        <v>432</v>
      </c>
      <c r="D55">
        <v>144</v>
      </c>
    </row>
    <row r="56" spans="3:4">
      <c r="C56">
        <v>442</v>
      </c>
      <c r="D56">
        <v>145</v>
      </c>
    </row>
    <row r="57" spans="3:4">
      <c r="C57">
        <v>453</v>
      </c>
      <c r="D57">
        <v>149</v>
      </c>
    </row>
    <row r="58" spans="3:4">
      <c r="C58">
        <v>457</v>
      </c>
      <c r="D58">
        <v>154</v>
      </c>
    </row>
    <row r="59" spans="3:4">
      <c r="C59">
        <v>458</v>
      </c>
      <c r="D59">
        <v>156</v>
      </c>
    </row>
    <row r="60" spans="3:4">
      <c r="C60">
        <v>465</v>
      </c>
      <c r="D60">
        <v>157</v>
      </c>
    </row>
    <row r="61" spans="3:4">
      <c r="C61">
        <v>474</v>
      </c>
      <c r="D61">
        <v>160</v>
      </c>
    </row>
    <row r="62" spans="3:4">
      <c r="C62">
        <v>477</v>
      </c>
      <c r="D62">
        <v>164</v>
      </c>
    </row>
    <row r="63" spans="3:4">
      <c r="C63">
        <v>478</v>
      </c>
      <c r="D63">
        <v>165</v>
      </c>
    </row>
    <row r="64" spans="3:4">
      <c r="C64">
        <v>493</v>
      </c>
      <c r="D64">
        <v>170</v>
      </c>
    </row>
    <row r="65" spans="3:4">
      <c r="C65">
        <v>501</v>
      </c>
      <c r="D65">
        <v>175</v>
      </c>
    </row>
    <row r="66" spans="3:4">
      <c r="C66">
        <v>511</v>
      </c>
      <c r="D66">
        <v>179</v>
      </c>
    </row>
    <row r="67" spans="3:4">
      <c r="C67">
        <v>512</v>
      </c>
      <c r="D67">
        <v>183</v>
      </c>
    </row>
    <row r="68" spans="3:4">
      <c r="C68">
        <v>517</v>
      </c>
      <c r="D68">
        <v>183</v>
      </c>
    </row>
    <row r="69" spans="3:4">
      <c r="C69">
        <v>528</v>
      </c>
      <c r="D69">
        <v>183</v>
      </c>
    </row>
    <row r="70" spans="3:4">
      <c r="C70">
        <v>534</v>
      </c>
      <c r="D70">
        <v>188</v>
      </c>
    </row>
    <row r="71" spans="3:4">
      <c r="C71">
        <v>538</v>
      </c>
      <c r="D71">
        <v>191</v>
      </c>
    </row>
    <row r="72" spans="3:4">
      <c r="C72">
        <v>545</v>
      </c>
      <c r="D72">
        <v>196</v>
      </c>
    </row>
    <row r="73" spans="3:4">
      <c r="C73">
        <v>560</v>
      </c>
      <c r="D73">
        <v>200</v>
      </c>
    </row>
    <row r="74" spans="3:4">
      <c r="C74">
        <v>561</v>
      </c>
      <c r="D74">
        <v>202</v>
      </c>
    </row>
    <row r="75" spans="3:4">
      <c r="C75">
        <v>571</v>
      </c>
      <c r="D75">
        <v>206</v>
      </c>
    </row>
    <row r="76" spans="3:4">
      <c r="C76">
        <v>578</v>
      </c>
      <c r="D76">
        <v>207</v>
      </c>
    </row>
    <row r="77" spans="3:4">
      <c r="C77">
        <v>581</v>
      </c>
      <c r="D77">
        <v>208</v>
      </c>
    </row>
    <row r="78" spans="3:4">
      <c r="C78">
        <v>592</v>
      </c>
      <c r="D78">
        <v>210</v>
      </c>
    </row>
    <row r="79" spans="3:4">
      <c r="C79">
        <v>606</v>
      </c>
      <c r="D79">
        <v>214</v>
      </c>
    </row>
    <row r="80" spans="3:4">
      <c r="C80">
        <v>612</v>
      </c>
      <c r="D80">
        <v>215</v>
      </c>
    </row>
    <row r="81" spans="3:4">
      <c r="C81">
        <v>624</v>
      </c>
      <c r="D81">
        <v>220</v>
      </c>
    </row>
    <row r="82" spans="3:4">
      <c r="C82">
        <v>630</v>
      </c>
      <c r="D82">
        <v>223</v>
      </c>
    </row>
    <row r="83" spans="3:4">
      <c r="C83">
        <v>643</v>
      </c>
      <c r="D83">
        <v>224</v>
      </c>
    </row>
    <row r="84" spans="3:4">
      <c r="C84">
        <v>653</v>
      </c>
      <c r="D84">
        <v>227</v>
      </c>
    </row>
    <row r="85" spans="3:4">
      <c r="C85">
        <v>656</v>
      </c>
      <c r="D85">
        <v>228</v>
      </c>
    </row>
    <row r="86" spans="3:4">
      <c r="C86">
        <v>658</v>
      </c>
      <c r="D86">
        <v>230</v>
      </c>
    </row>
    <row r="87" spans="3:4">
      <c r="C87">
        <v>664</v>
      </c>
      <c r="D87">
        <v>233</v>
      </c>
    </row>
    <row r="88" spans="3:4">
      <c r="C88">
        <v>677</v>
      </c>
      <c r="D88">
        <v>233</v>
      </c>
    </row>
    <row r="89" spans="3:4">
      <c r="C89">
        <v>679</v>
      </c>
      <c r="D89">
        <v>233</v>
      </c>
    </row>
    <row r="90" spans="3:4">
      <c r="C90">
        <v>681</v>
      </c>
      <c r="D90">
        <v>238</v>
      </c>
    </row>
    <row r="91" spans="3:4">
      <c r="C91">
        <v>694</v>
      </c>
      <c r="D91">
        <v>240</v>
      </c>
    </row>
    <row r="92" spans="3:4">
      <c r="C92">
        <v>701</v>
      </c>
      <c r="D92">
        <v>240</v>
      </c>
    </row>
    <row r="93" spans="3:4">
      <c r="C93">
        <v>711</v>
      </c>
      <c r="D93">
        <v>242</v>
      </c>
    </row>
    <row r="94" spans="3:4">
      <c r="C94">
        <v>719</v>
      </c>
      <c r="D94">
        <v>243</v>
      </c>
    </row>
    <row r="95" spans="3:4">
      <c r="C95">
        <v>732</v>
      </c>
      <c r="D95">
        <v>245</v>
      </c>
    </row>
    <row r="96" spans="3:4">
      <c r="C96">
        <v>744</v>
      </c>
      <c r="D96">
        <v>248</v>
      </c>
    </row>
    <row r="97" spans="3:4">
      <c r="C97">
        <v>746</v>
      </c>
      <c r="D97">
        <v>252</v>
      </c>
    </row>
    <row r="98" spans="3:4">
      <c r="C98">
        <v>752</v>
      </c>
      <c r="D98">
        <v>257</v>
      </c>
    </row>
    <row r="99" spans="3:4">
      <c r="C99">
        <v>767</v>
      </c>
      <c r="D99">
        <v>261</v>
      </c>
    </row>
    <row r="100" spans="3:4">
      <c r="C100">
        <v>770</v>
      </c>
      <c r="D100">
        <v>266</v>
      </c>
    </row>
    <row r="101" spans="3:4">
      <c r="C101">
        <v>774</v>
      </c>
      <c r="D101">
        <v>270</v>
      </c>
    </row>
    <row r="102" spans="3:4">
      <c r="C102">
        <v>788</v>
      </c>
      <c r="D102">
        <v>270</v>
      </c>
    </row>
    <row r="103" spans="3:4">
      <c r="C103">
        <v>792</v>
      </c>
      <c r="D103">
        <v>270</v>
      </c>
    </row>
    <row r="104" spans="3:4">
      <c r="C104">
        <v>797</v>
      </c>
      <c r="D104">
        <v>274</v>
      </c>
    </row>
    <row r="105" spans="3:4">
      <c r="C105">
        <v>809</v>
      </c>
      <c r="D105">
        <v>274</v>
      </c>
    </row>
    <row r="106" spans="3:4">
      <c r="C106">
        <v>813</v>
      </c>
      <c r="D106">
        <v>276</v>
      </c>
    </row>
    <row r="107" spans="3:4">
      <c r="C107">
        <v>813</v>
      </c>
      <c r="D107">
        <v>279</v>
      </c>
    </row>
    <row r="108" spans="3:4">
      <c r="C108">
        <v>826</v>
      </c>
      <c r="D108">
        <v>281</v>
      </c>
    </row>
    <row r="109" spans="3:4">
      <c r="C109">
        <v>834</v>
      </c>
      <c r="D109">
        <v>285</v>
      </c>
    </row>
    <row r="110" spans="3:4">
      <c r="C110">
        <v>848</v>
      </c>
      <c r="D110">
        <v>287</v>
      </c>
    </row>
    <row r="111" spans="3:4">
      <c r="C111">
        <v>852</v>
      </c>
      <c r="D111">
        <v>290</v>
      </c>
    </row>
    <row r="112" spans="3:4">
      <c r="C112">
        <v>852</v>
      </c>
      <c r="D112">
        <v>294</v>
      </c>
    </row>
    <row r="113" spans="3:4">
      <c r="C113">
        <v>860</v>
      </c>
      <c r="D113">
        <v>296</v>
      </c>
    </row>
    <row r="114" spans="3:4">
      <c r="C114">
        <v>867</v>
      </c>
      <c r="D114">
        <v>298</v>
      </c>
    </row>
    <row r="115" spans="3:4">
      <c r="C115">
        <v>877</v>
      </c>
      <c r="D115">
        <v>302</v>
      </c>
    </row>
    <row r="116" spans="3:4">
      <c r="C116">
        <v>885</v>
      </c>
      <c r="D116">
        <v>302</v>
      </c>
    </row>
    <row r="117" spans="3:4">
      <c r="C117">
        <v>899</v>
      </c>
      <c r="D117">
        <v>304</v>
      </c>
    </row>
    <row r="118" spans="3:4">
      <c r="C118">
        <v>909</v>
      </c>
      <c r="D118">
        <v>309</v>
      </c>
    </row>
    <row r="119" spans="3:4">
      <c r="C119">
        <v>923</v>
      </c>
      <c r="D119">
        <v>313</v>
      </c>
    </row>
    <row r="120" spans="3:4">
      <c r="C120">
        <v>929</v>
      </c>
      <c r="D120">
        <v>317</v>
      </c>
    </row>
    <row r="121" spans="3:4">
      <c r="C121">
        <v>938</v>
      </c>
      <c r="D121">
        <v>321</v>
      </c>
    </row>
    <row r="122" spans="3:4">
      <c r="C122">
        <v>947</v>
      </c>
      <c r="D122">
        <v>325</v>
      </c>
    </row>
    <row r="123" spans="3:4">
      <c r="C123">
        <v>947</v>
      </c>
      <c r="D123">
        <v>326</v>
      </c>
    </row>
    <row r="124" spans="3:4">
      <c r="C124">
        <v>955</v>
      </c>
      <c r="D124">
        <v>328</v>
      </c>
    </row>
    <row r="125" spans="3:4">
      <c r="C125">
        <v>961</v>
      </c>
      <c r="D125">
        <v>329</v>
      </c>
    </row>
    <row r="126" spans="3:4">
      <c r="C126">
        <v>966</v>
      </c>
      <c r="D126">
        <v>333</v>
      </c>
    </row>
    <row r="127" spans="3:4">
      <c r="C127">
        <v>966</v>
      </c>
      <c r="D127">
        <v>338</v>
      </c>
    </row>
    <row r="128" spans="3:4">
      <c r="C128">
        <v>966</v>
      </c>
      <c r="D128">
        <v>338</v>
      </c>
    </row>
    <row r="129" spans="3:4">
      <c r="C129">
        <v>971</v>
      </c>
      <c r="D129">
        <v>340</v>
      </c>
    </row>
    <row r="130" spans="3:4">
      <c r="C130">
        <v>980</v>
      </c>
      <c r="D130">
        <v>341</v>
      </c>
    </row>
    <row r="131" spans="3:4">
      <c r="C131">
        <v>992</v>
      </c>
      <c r="D131">
        <v>344</v>
      </c>
    </row>
    <row r="132" spans="3:4">
      <c r="C132">
        <v>999</v>
      </c>
      <c r="D132">
        <v>347</v>
      </c>
    </row>
    <row r="133" spans="3:4">
      <c r="C133">
        <v>1005</v>
      </c>
      <c r="D133">
        <v>352</v>
      </c>
    </row>
    <row r="134" spans="3:4">
      <c r="C134">
        <v>1011</v>
      </c>
      <c r="D134">
        <v>352</v>
      </c>
    </row>
    <row r="135" spans="3:4">
      <c r="C135">
        <v>1017</v>
      </c>
      <c r="D135">
        <v>352</v>
      </c>
    </row>
    <row r="136" spans="3:4">
      <c r="C136">
        <v>1025</v>
      </c>
      <c r="D136">
        <v>352</v>
      </c>
    </row>
    <row r="137" spans="3:4">
      <c r="C137">
        <v>1038</v>
      </c>
      <c r="D137">
        <v>352</v>
      </c>
    </row>
    <row r="138" spans="3:4">
      <c r="C138">
        <v>1042</v>
      </c>
      <c r="D138">
        <v>356</v>
      </c>
    </row>
    <row r="139" spans="3:4">
      <c r="C139">
        <v>1042</v>
      </c>
      <c r="D139">
        <v>356</v>
      </c>
    </row>
    <row r="140" spans="3:4">
      <c r="C140">
        <v>1051</v>
      </c>
      <c r="D140">
        <v>357</v>
      </c>
    </row>
    <row r="141" spans="3:4">
      <c r="C141">
        <v>1058</v>
      </c>
      <c r="D141">
        <v>357</v>
      </c>
    </row>
    <row r="142" spans="3:4">
      <c r="C142">
        <v>1062</v>
      </c>
      <c r="D142">
        <v>361</v>
      </c>
    </row>
    <row r="143" spans="3:4">
      <c r="C143">
        <v>1077</v>
      </c>
      <c r="D143">
        <v>362</v>
      </c>
    </row>
    <row r="144" spans="3:4">
      <c r="C144">
        <v>1078</v>
      </c>
      <c r="D144">
        <v>367</v>
      </c>
    </row>
    <row r="145" spans="3:4">
      <c r="C145">
        <v>1078</v>
      </c>
      <c r="D145">
        <v>371</v>
      </c>
    </row>
    <row r="146" spans="3:4">
      <c r="C146">
        <v>1090</v>
      </c>
      <c r="D146">
        <v>371</v>
      </c>
    </row>
    <row r="147" spans="3:4">
      <c r="C147">
        <v>1095</v>
      </c>
      <c r="D147">
        <v>376</v>
      </c>
    </row>
    <row r="148" spans="3:4">
      <c r="C148">
        <v>1109</v>
      </c>
      <c r="D148">
        <v>377</v>
      </c>
    </row>
    <row r="149" spans="3:4">
      <c r="C149">
        <v>1122</v>
      </c>
      <c r="D149">
        <v>381</v>
      </c>
    </row>
    <row r="150" spans="3:4">
      <c r="C150">
        <v>1124</v>
      </c>
      <c r="D150">
        <v>382</v>
      </c>
    </row>
    <row r="151" spans="3:4">
      <c r="C151">
        <v>1124</v>
      </c>
      <c r="D151">
        <v>386</v>
      </c>
    </row>
    <row r="152" spans="3:4">
      <c r="C152">
        <v>1138</v>
      </c>
      <c r="D152">
        <v>388</v>
      </c>
    </row>
    <row r="153" spans="3:4">
      <c r="C153">
        <v>1144</v>
      </c>
      <c r="D153">
        <v>388</v>
      </c>
    </row>
    <row r="154" spans="3:4">
      <c r="C154">
        <v>1159</v>
      </c>
      <c r="D154">
        <v>393</v>
      </c>
    </row>
    <row r="155" spans="3:4">
      <c r="C155">
        <v>1161</v>
      </c>
      <c r="D155">
        <v>394</v>
      </c>
    </row>
    <row r="156" spans="3:4">
      <c r="C156">
        <v>1168</v>
      </c>
      <c r="D156">
        <v>396</v>
      </c>
    </row>
    <row r="157" spans="3:4">
      <c r="C157">
        <v>1181</v>
      </c>
      <c r="D157">
        <v>396</v>
      </c>
    </row>
    <row r="158" spans="3:4">
      <c r="C158">
        <v>1194</v>
      </c>
      <c r="D158">
        <v>396</v>
      </c>
    </row>
    <row r="159" spans="3:4">
      <c r="C159">
        <v>1194</v>
      </c>
      <c r="D159">
        <v>400</v>
      </c>
    </row>
    <row r="160" spans="3:4">
      <c r="C160">
        <v>1198</v>
      </c>
      <c r="D160">
        <v>402</v>
      </c>
    </row>
    <row r="161" spans="3:4">
      <c r="C161">
        <v>1210</v>
      </c>
      <c r="D161">
        <v>405</v>
      </c>
    </row>
    <row r="162" spans="3:4">
      <c r="C162">
        <v>1214</v>
      </c>
      <c r="D162">
        <v>409</v>
      </c>
    </row>
    <row r="163" spans="3:4">
      <c r="C163">
        <v>1223</v>
      </c>
      <c r="D163">
        <v>412</v>
      </c>
    </row>
    <row r="164" spans="3:4">
      <c r="C164">
        <v>1225</v>
      </c>
      <c r="D164">
        <v>415</v>
      </c>
    </row>
    <row r="165" spans="3:4">
      <c r="C165">
        <v>1229</v>
      </c>
      <c r="D165">
        <v>418</v>
      </c>
    </row>
    <row r="166" spans="3:4">
      <c r="C166">
        <v>1235</v>
      </c>
      <c r="D166">
        <v>421</v>
      </c>
    </row>
    <row r="167" spans="3:4">
      <c r="C167">
        <v>1235</v>
      </c>
      <c r="D167">
        <v>426</v>
      </c>
    </row>
    <row r="168" spans="3:4">
      <c r="C168">
        <v>1241</v>
      </c>
      <c r="D168">
        <v>428</v>
      </c>
    </row>
    <row r="169" spans="3:4">
      <c r="C169">
        <v>1254</v>
      </c>
      <c r="D169">
        <v>431</v>
      </c>
    </row>
    <row r="170" spans="3:4">
      <c r="C170">
        <v>1256</v>
      </c>
      <c r="D170">
        <v>433</v>
      </c>
    </row>
    <row r="171" spans="3:4">
      <c r="C171">
        <v>1266</v>
      </c>
      <c r="D171">
        <v>434</v>
      </c>
    </row>
    <row r="172" spans="3:4">
      <c r="C172">
        <v>1269</v>
      </c>
      <c r="D172">
        <v>437</v>
      </c>
    </row>
    <row r="173" spans="3:4">
      <c r="C173">
        <v>1280</v>
      </c>
      <c r="D173">
        <v>440</v>
      </c>
    </row>
    <row r="174" spans="3:4">
      <c r="C174">
        <v>1291</v>
      </c>
      <c r="D174">
        <v>441</v>
      </c>
    </row>
    <row r="175" spans="3:4">
      <c r="C175">
        <v>1292</v>
      </c>
      <c r="D175">
        <v>441</v>
      </c>
    </row>
    <row r="176" spans="3:4">
      <c r="C176">
        <v>1293</v>
      </c>
      <c r="D176">
        <v>445</v>
      </c>
    </row>
    <row r="177" spans="3:4">
      <c r="C177">
        <v>1299</v>
      </c>
      <c r="D177">
        <v>445</v>
      </c>
    </row>
    <row r="178" spans="3:4">
      <c r="C178">
        <v>1304</v>
      </c>
      <c r="D178">
        <v>450</v>
      </c>
    </row>
    <row r="179" spans="3:4">
      <c r="C179">
        <v>1305</v>
      </c>
      <c r="D179">
        <v>452</v>
      </c>
    </row>
    <row r="180" spans="3:4">
      <c r="C180">
        <v>1306</v>
      </c>
      <c r="D180">
        <v>457</v>
      </c>
    </row>
    <row r="181" spans="3:4">
      <c r="C181">
        <v>1317</v>
      </c>
      <c r="D181">
        <v>457</v>
      </c>
    </row>
    <row r="182" spans="3:4">
      <c r="C182">
        <v>1322</v>
      </c>
      <c r="D182">
        <v>461</v>
      </c>
    </row>
    <row r="183" spans="3:4">
      <c r="C183">
        <v>1330</v>
      </c>
      <c r="D183">
        <v>464</v>
      </c>
    </row>
    <row r="184" spans="3:4">
      <c r="C184">
        <v>1331</v>
      </c>
      <c r="D184">
        <v>465</v>
      </c>
    </row>
    <row r="185" spans="3:4">
      <c r="C185">
        <v>1340</v>
      </c>
      <c r="D185">
        <v>468</v>
      </c>
    </row>
    <row r="186" spans="3:4">
      <c r="C186">
        <v>1354</v>
      </c>
      <c r="D186">
        <v>471</v>
      </c>
    </row>
    <row r="187" spans="3:4">
      <c r="C187">
        <v>1354</v>
      </c>
      <c r="D187">
        <v>475</v>
      </c>
    </row>
    <row r="188" spans="3:4">
      <c r="C188">
        <v>1368</v>
      </c>
      <c r="D188">
        <v>476</v>
      </c>
    </row>
    <row r="189" spans="3:4">
      <c r="C189">
        <v>1368</v>
      </c>
      <c r="D189">
        <v>476</v>
      </c>
    </row>
    <row r="190" spans="3:4">
      <c r="C190">
        <v>1382</v>
      </c>
      <c r="D190">
        <v>480</v>
      </c>
    </row>
    <row r="191" spans="3:4">
      <c r="C191">
        <v>1383</v>
      </c>
      <c r="D191">
        <v>485</v>
      </c>
    </row>
    <row r="192" spans="3:4">
      <c r="C192">
        <v>1396</v>
      </c>
      <c r="D192">
        <v>486</v>
      </c>
    </row>
    <row r="193" spans="3:4">
      <c r="C193">
        <v>1404</v>
      </c>
      <c r="D193">
        <v>490</v>
      </c>
    </row>
    <row r="194" spans="3:4">
      <c r="C194">
        <v>1414</v>
      </c>
      <c r="D194">
        <v>495</v>
      </c>
    </row>
    <row r="195" spans="3:4">
      <c r="C195">
        <v>1429</v>
      </c>
      <c r="D195">
        <v>498</v>
      </c>
    </row>
    <row r="196" spans="3:4">
      <c r="C196">
        <v>1436</v>
      </c>
      <c r="D196">
        <v>501</v>
      </c>
    </row>
    <row r="197" spans="3:4">
      <c r="C197">
        <v>1449</v>
      </c>
      <c r="D197">
        <v>503</v>
      </c>
    </row>
    <row r="198" spans="3:4">
      <c r="C198">
        <v>1450</v>
      </c>
      <c r="D198">
        <v>505</v>
      </c>
    </row>
    <row r="199" spans="3:4">
      <c r="C199">
        <v>1461</v>
      </c>
      <c r="D199">
        <v>508</v>
      </c>
    </row>
    <row r="200" spans="3:4">
      <c r="C200">
        <v>1469</v>
      </c>
      <c r="D200">
        <v>510</v>
      </c>
    </row>
    <row r="201" spans="3:4">
      <c r="C201">
        <v>1484</v>
      </c>
      <c r="D201">
        <v>512</v>
      </c>
    </row>
    <row r="202" spans="3:4">
      <c r="C202">
        <v>1499</v>
      </c>
      <c r="D202">
        <v>515</v>
      </c>
    </row>
    <row r="203" spans="3:4">
      <c r="C203">
        <v>1509</v>
      </c>
      <c r="D203">
        <v>518</v>
      </c>
    </row>
    <row r="204" spans="3:4">
      <c r="C204">
        <v>1510</v>
      </c>
      <c r="D204">
        <v>522</v>
      </c>
    </row>
    <row r="205" spans="3:4">
      <c r="C205">
        <v>1518</v>
      </c>
      <c r="D205">
        <v>522</v>
      </c>
    </row>
    <row r="206" spans="3:4">
      <c r="C206">
        <v>1532</v>
      </c>
      <c r="D206">
        <v>522</v>
      </c>
    </row>
    <row r="207" spans="3:4">
      <c r="C207">
        <v>1543</v>
      </c>
      <c r="D207">
        <v>525</v>
      </c>
    </row>
    <row r="208" spans="3:4">
      <c r="C208">
        <v>1547</v>
      </c>
      <c r="D208">
        <v>530</v>
      </c>
    </row>
    <row r="209" spans="3:4">
      <c r="C209">
        <v>1550</v>
      </c>
      <c r="D209">
        <v>535</v>
      </c>
    </row>
    <row r="210" spans="3:4">
      <c r="C210">
        <v>1557</v>
      </c>
      <c r="D210">
        <v>538</v>
      </c>
    </row>
    <row r="211" spans="3:4">
      <c r="C211">
        <v>1561</v>
      </c>
      <c r="D211">
        <v>541</v>
      </c>
    </row>
    <row r="212" spans="3:4">
      <c r="C212">
        <v>1569</v>
      </c>
      <c r="D212">
        <v>541</v>
      </c>
    </row>
    <row r="213" spans="3:4">
      <c r="C213">
        <v>1572</v>
      </c>
      <c r="D213">
        <v>546</v>
      </c>
    </row>
  </sheetData>
  <sortState ref="D4:D213">
    <sortCondition ref="D4"/>
  </sortState>
  <pageMargins left="0.511811024" right="0.511811024" top="0.78740157499999996" bottom="0.78740157499999996" header="0.31496062000000002" footer="0.31496062000000002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7"/>
  <sheetViews>
    <sheetView topLeftCell="A206" workbookViewId="0">
      <selection activeCell="B6" sqref="B6:B215"/>
    </sheetView>
  </sheetViews>
  <sheetFormatPr baseColWidth="10" defaultColWidth="8.83203125" defaultRowHeight="14" x14ac:dyDescent="0"/>
  <cols>
    <col min="13" max="13" width="8.6640625" customWidth="1"/>
  </cols>
  <sheetData>
    <row r="1" spans="1:20">
      <c r="A1" s="93" t="s">
        <v>0</v>
      </c>
      <c r="B1" s="93"/>
      <c r="C1" s="93"/>
      <c r="D1" s="93"/>
    </row>
    <row r="2" spans="1:20">
      <c r="B2" s="91" t="s">
        <v>76</v>
      </c>
      <c r="C2" s="91"/>
      <c r="D2" s="91"/>
      <c r="E2" s="91"/>
      <c r="F2" s="91"/>
    </row>
    <row r="3" spans="1:20">
      <c r="B3" s="13" t="s">
        <v>75</v>
      </c>
      <c r="C3" s="13"/>
      <c r="D3" s="13"/>
      <c r="E3" s="13"/>
      <c r="F3" s="13"/>
    </row>
    <row r="5" spans="1:20">
      <c r="B5" s="92" t="s">
        <v>77</v>
      </c>
      <c r="C5" s="92"/>
      <c r="D5" s="92"/>
      <c r="E5" s="92"/>
    </row>
    <row r="6" spans="1:20" s="7" customFormat="1" ht="15" thickBot="1">
      <c r="B6">
        <v>1</v>
      </c>
    </row>
    <row r="7" spans="1:20" s="7" customFormat="1" ht="15" thickBot="1">
      <c r="B7">
        <v>6</v>
      </c>
      <c r="G7" s="97" t="s">
        <v>85</v>
      </c>
      <c r="H7" s="98"/>
      <c r="I7" s="99"/>
      <c r="J7" s="7" t="s">
        <v>38</v>
      </c>
    </row>
    <row r="8" spans="1:20" s="7" customFormat="1">
      <c r="B8">
        <v>6</v>
      </c>
      <c r="G8" s="94" t="s">
        <v>78</v>
      </c>
      <c r="H8" s="95"/>
      <c r="I8" s="96" t="s">
        <v>83</v>
      </c>
      <c r="J8" s="96"/>
      <c r="K8" s="14">
        <f>COUNT(G9:T23)</f>
        <v>210</v>
      </c>
      <c r="L8" s="96" t="s">
        <v>95</v>
      </c>
      <c r="M8" s="96"/>
      <c r="N8" s="15" t="s">
        <v>96</v>
      </c>
      <c r="O8" s="15"/>
      <c r="P8" s="15"/>
      <c r="Q8" s="15"/>
      <c r="R8" s="15"/>
      <c r="S8" s="15"/>
      <c r="T8" s="16"/>
    </row>
    <row r="9" spans="1:20" s="7" customFormat="1">
      <c r="B9">
        <v>7</v>
      </c>
      <c r="G9" s="17">
        <v>365</v>
      </c>
      <c r="H9" s="18">
        <v>405</v>
      </c>
      <c r="I9" s="18">
        <v>102</v>
      </c>
      <c r="J9" s="18">
        <v>66</v>
      </c>
      <c r="K9" s="18">
        <v>350</v>
      </c>
      <c r="L9" s="18">
        <v>81</v>
      </c>
      <c r="M9" s="18">
        <v>428</v>
      </c>
      <c r="N9" s="18">
        <v>539</v>
      </c>
      <c r="O9" s="18">
        <v>201</v>
      </c>
      <c r="P9" s="18">
        <v>1101</v>
      </c>
      <c r="Q9" s="18">
        <v>17</v>
      </c>
      <c r="R9" s="18">
        <v>118</v>
      </c>
      <c r="S9" s="18">
        <v>384</v>
      </c>
      <c r="T9" s="19">
        <v>66</v>
      </c>
    </row>
    <row r="10" spans="1:20" s="7" customFormat="1">
      <c r="B10">
        <v>11</v>
      </c>
      <c r="G10" s="17">
        <v>111</v>
      </c>
      <c r="H10" s="18">
        <v>78</v>
      </c>
      <c r="I10" s="18">
        <v>1264</v>
      </c>
      <c r="J10" s="18">
        <v>116</v>
      </c>
      <c r="K10" s="18">
        <v>163</v>
      </c>
      <c r="L10" s="18">
        <v>1100</v>
      </c>
      <c r="M10" s="18">
        <v>273</v>
      </c>
      <c r="N10" s="18">
        <v>57</v>
      </c>
      <c r="O10" s="18">
        <v>24</v>
      </c>
      <c r="P10" s="18">
        <v>81</v>
      </c>
      <c r="Q10" s="18">
        <v>6</v>
      </c>
      <c r="R10" s="18">
        <v>436</v>
      </c>
      <c r="S10" s="18">
        <v>1</v>
      </c>
      <c r="T10" s="19">
        <v>7</v>
      </c>
    </row>
    <row r="11" spans="1:20" s="7" customFormat="1">
      <c r="B11">
        <v>12</v>
      </c>
      <c r="G11" s="17">
        <v>59</v>
      </c>
      <c r="H11" s="18">
        <v>107</v>
      </c>
      <c r="I11" s="18">
        <v>153</v>
      </c>
      <c r="J11" s="18">
        <v>68</v>
      </c>
      <c r="K11" s="18">
        <v>137</v>
      </c>
      <c r="L11" s="18">
        <v>187</v>
      </c>
      <c r="M11" s="18">
        <v>351</v>
      </c>
      <c r="N11" s="18">
        <v>353</v>
      </c>
      <c r="O11" s="18">
        <v>436</v>
      </c>
      <c r="P11" s="18">
        <v>377</v>
      </c>
      <c r="Q11" s="18">
        <v>188</v>
      </c>
      <c r="R11" s="18">
        <v>47</v>
      </c>
      <c r="S11" s="18">
        <v>495</v>
      </c>
      <c r="T11" s="19">
        <v>445</v>
      </c>
    </row>
    <row r="12" spans="1:20" s="7" customFormat="1">
      <c r="B12">
        <v>14</v>
      </c>
      <c r="G12" s="17">
        <v>432</v>
      </c>
      <c r="H12" s="18">
        <v>390</v>
      </c>
      <c r="I12" s="18">
        <v>218</v>
      </c>
      <c r="J12" s="18">
        <v>282</v>
      </c>
      <c r="K12" s="18">
        <v>356</v>
      </c>
      <c r="L12" s="18">
        <v>957</v>
      </c>
      <c r="M12" s="18">
        <v>426</v>
      </c>
      <c r="N12" s="18">
        <v>424</v>
      </c>
      <c r="O12" s="18">
        <v>261</v>
      </c>
      <c r="P12" s="18">
        <v>379</v>
      </c>
      <c r="Q12" s="18">
        <v>436</v>
      </c>
      <c r="R12" s="18">
        <v>1368</v>
      </c>
      <c r="S12" s="18">
        <v>12</v>
      </c>
      <c r="T12" s="19">
        <v>385</v>
      </c>
    </row>
    <row r="13" spans="1:20" s="7" customFormat="1">
      <c r="B13">
        <v>16</v>
      </c>
      <c r="G13" s="17">
        <v>238</v>
      </c>
      <c r="H13" s="18">
        <v>489</v>
      </c>
      <c r="I13" s="18">
        <v>407</v>
      </c>
      <c r="J13" s="18">
        <v>431</v>
      </c>
      <c r="K13" s="18">
        <v>388</v>
      </c>
      <c r="L13" s="18">
        <v>99</v>
      </c>
      <c r="M13" s="18">
        <v>72</v>
      </c>
      <c r="N13" s="18">
        <v>443</v>
      </c>
      <c r="O13" s="18">
        <v>139</v>
      </c>
      <c r="P13" s="18">
        <v>150</v>
      </c>
      <c r="Q13" s="18">
        <v>352</v>
      </c>
      <c r="R13" s="18">
        <v>198</v>
      </c>
      <c r="S13" s="18">
        <v>66</v>
      </c>
      <c r="T13" s="19">
        <v>249</v>
      </c>
    </row>
    <row r="14" spans="1:20" s="7" customFormat="1">
      <c r="B14">
        <v>17</v>
      </c>
      <c r="G14" s="17">
        <v>23</v>
      </c>
      <c r="H14" s="18">
        <v>317</v>
      </c>
      <c r="I14" s="18">
        <v>242</v>
      </c>
      <c r="J14" s="18">
        <v>412</v>
      </c>
      <c r="K14" s="18">
        <v>298</v>
      </c>
      <c r="L14" s="18">
        <v>61</v>
      </c>
      <c r="M14" s="18">
        <v>217</v>
      </c>
      <c r="N14" s="18">
        <v>1095</v>
      </c>
      <c r="O14" s="18">
        <v>431</v>
      </c>
      <c r="P14" s="18">
        <v>285</v>
      </c>
      <c r="Q14" s="18">
        <v>360</v>
      </c>
      <c r="R14" s="18">
        <v>236</v>
      </c>
      <c r="S14" s="18">
        <v>213</v>
      </c>
      <c r="T14" s="19">
        <v>329</v>
      </c>
    </row>
    <row r="15" spans="1:20">
      <c r="B15">
        <v>23</v>
      </c>
      <c r="C15" s="7"/>
      <c r="D15" s="7"/>
      <c r="E15" s="7"/>
      <c r="F15" s="7"/>
      <c r="G15" s="17">
        <v>366</v>
      </c>
      <c r="H15" s="18">
        <v>34</v>
      </c>
      <c r="I15" s="18">
        <v>165</v>
      </c>
      <c r="J15" s="18">
        <v>1192</v>
      </c>
      <c r="K15" s="18">
        <v>65</v>
      </c>
      <c r="L15" s="18">
        <v>442</v>
      </c>
      <c r="M15" s="18">
        <v>902</v>
      </c>
      <c r="N15" s="18">
        <v>344</v>
      </c>
      <c r="O15" s="18">
        <v>173</v>
      </c>
      <c r="P15" s="18">
        <v>102</v>
      </c>
      <c r="Q15" s="18">
        <v>373</v>
      </c>
      <c r="R15" s="18">
        <v>171</v>
      </c>
      <c r="S15" s="18">
        <v>381</v>
      </c>
      <c r="T15" s="19">
        <v>378</v>
      </c>
    </row>
    <row r="16" spans="1:20">
      <c r="B16">
        <v>24</v>
      </c>
      <c r="C16" s="7"/>
      <c r="D16" s="7"/>
      <c r="E16" s="7"/>
      <c r="F16" s="7"/>
      <c r="G16" s="17">
        <v>165</v>
      </c>
      <c r="H16" s="18">
        <v>442</v>
      </c>
      <c r="I16" s="18">
        <v>165</v>
      </c>
      <c r="J16" s="18">
        <v>71</v>
      </c>
      <c r="K16" s="18">
        <v>528</v>
      </c>
      <c r="L16" s="18">
        <v>69</v>
      </c>
      <c r="M16" s="18">
        <v>329</v>
      </c>
      <c r="N16" s="18">
        <v>407</v>
      </c>
      <c r="O16" s="18">
        <v>260</v>
      </c>
      <c r="P16" s="18">
        <v>33</v>
      </c>
      <c r="Q16" s="18">
        <v>159</v>
      </c>
      <c r="R16" s="18">
        <v>320</v>
      </c>
      <c r="S16" s="18">
        <v>119</v>
      </c>
      <c r="T16" s="19">
        <v>11</v>
      </c>
    </row>
    <row r="17" spans="2:20">
      <c r="B17">
        <v>33</v>
      </c>
      <c r="C17" s="7"/>
      <c r="D17" s="7"/>
      <c r="E17" s="7"/>
      <c r="F17" s="7"/>
      <c r="G17" s="17">
        <v>386</v>
      </c>
      <c r="H17" s="18">
        <v>436</v>
      </c>
      <c r="I17" s="18">
        <v>1442</v>
      </c>
      <c r="J17" s="18">
        <v>369</v>
      </c>
      <c r="K17" s="18">
        <v>157</v>
      </c>
      <c r="L17" s="18">
        <v>266</v>
      </c>
      <c r="M17" s="18">
        <v>104</v>
      </c>
      <c r="N17" s="18">
        <v>449</v>
      </c>
      <c r="O17" s="18">
        <v>348</v>
      </c>
      <c r="P17" s="18">
        <v>315</v>
      </c>
      <c r="Q17" s="18">
        <v>315</v>
      </c>
      <c r="R17" s="18">
        <v>83</v>
      </c>
      <c r="S17" s="18">
        <v>339</v>
      </c>
      <c r="T17" s="19">
        <v>205</v>
      </c>
    </row>
    <row r="18" spans="2:20">
      <c r="B18">
        <v>33</v>
      </c>
      <c r="C18" s="7"/>
      <c r="D18" s="7"/>
      <c r="E18" s="7"/>
      <c r="F18" s="7"/>
      <c r="G18" s="17">
        <v>218</v>
      </c>
      <c r="H18" s="18">
        <v>470</v>
      </c>
      <c r="I18" s="18">
        <v>364</v>
      </c>
      <c r="J18" s="18">
        <v>475</v>
      </c>
      <c r="K18" s="18">
        <v>149</v>
      </c>
      <c r="L18" s="18">
        <v>173</v>
      </c>
      <c r="M18" s="18">
        <v>226</v>
      </c>
      <c r="N18" s="18">
        <v>242</v>
      </c>
      <c r="O18" s="18">
        <v>162</v>
      </c>
      <c r="P18" s="18">
        <v>191</v>
      </c>
      <c r="Q18" s="18">
        <v>205</v>
      </c>
      <c r="R18" s="18">
        <v>191</v>
      </c>
      <c r="S18" s="18">
        <v>490</v>
      </c>
      <c r="T18" s="19">
        <v>270</v>
      </c>
    </row>
    <row r="19" spans="2:20">
      <c r="B19">
        <v>34</v>
      </c>
      <c r="C19" s="7"/>
      <c r="D19" s="7"/>
      <c r="E19" s="7"/>
      <c r="F19" s="7"/>
      <c r="G19" s="17">
        <v>158</v>
      </c>
      <c r="H19" s="18">
        <v>317</v>
      </c>
      <c r="I19" s="18">
        <v>352</v>
      </c>
      <c r="J19" s="18">
        <v>269</v>
      </c>
      <c r="K19" s="18">
        <v>391</v>
      </c>
      <c r="L19" s="18">
        <v>33</v>
      </c>
      <c r="M19" s="18">
        <v>419</v>
      </c>
      <c r="N19" s="18">
        <v>315</v>
      </c>
      <c r="O19" s="18">
        <v>291</v>
      </c>
      <c r="P19" s="18">
        <v>307</v>
      </c>
      <c r="Q19" s="18">
        <v>227</v>
      </c>
      <c r="R19" s="18">
        <v>259</v>
      </c>
      <c r="S19" s="18">
        <v>66</v>
      </c>
      <c r="T19" s="19">
        <v>1305</v>
      </c>
    </row>
    <row r="20" spans="2:20">
      <c r="B20">
        <v>45</v>
      </c>
      <c r="C20" s="7"/>
      <c r="D20" s="7"/>
      <c r="E20" s="7"/>
      <c r="F20" s="7"/>
      <c r="G20" s="17">
        <v>161</v>
      </c>
      <c r="H20" s="18">
        <v>14</v>
      </c>
      <c r="I20" s="18">
        <v>141</v>
      </c>
      <c r="J20" s="18">
        <v>348</v>
      </c>
      <c r="K20" s="18">
        <v>51</v>
      </c>
      <c r="L20" s="18">
        <v>394</v>
      </c>
      <c r="M20" s="18">
        <v>235</v>
      </c>
      <c r="N20" s="18">
        <v>94</v>
      </c>
      <c r="O20" s="18">
        <v>110</v>
      </c>
      <c r="P20" s="18">
        <v>158</v>
      </c>
      <c r="Q20" s="18">
        <v>6</v>
      </c>
      <c r="R20" s="18">
        <v>309</v>
      </c>
      <c r="S20" s="18">
        <v>272</v>
      </c>
      <c r="T20" s="19">
        <v>146</v>
      </c>
    </row>
    <row r="21" spans="2:20">
      <c r="B21">
        <v>47</v>
      </c>
      <c r="G21" s="17">
        <v>468</v>
      </c>
      <c r="H21" s="18">
        <v>384</v>
      </c>
      <c r="I21" s="18">
        <v>16</v>
      </c>
      <c r="J21" s="18">
        <v>441</v>
      </c>
      <c r="K21" s="18">
        <v>259</v>
      </c>
      <c r="L21" s="18">
        <v>391</v>
      </c>
      <c r="M21" s="18">
        <v>126</v>
      </c>
      <c r="N21" s="18">
        <v>498</v>
      </c>
      <c r="O21" s="18">
        <v>206</v>
      </c>
      <c r="P21" s="18">
        <v>1157</v>
      </c>
      <c r="Q21" s="18">
        <v>45</v>
      </c>
      <c r="R21" s="18">
        <v>392</v>
      </c>
      <c r="S21" s="18">
        <v>124</v>
      </c>
      <c r="T21" s="19">
        <v>273</v>
      </c>
    </row>
    <row r="22" spans="2:20">
      <c r="B22">
        <v>47</v>
      </c>
      <c r="G22" s="17">
        <v>380</v>
      </c>
      <c r="H22" s="18">
        <v>319</v>
      </c>
      <c r="I22" s="18">
        <v>325</v>
      </c>
      <c r="J22" s="18">
        <v>47</v>
      </c>
      <c r="K22" s="18">
        <v>278</v>
      </c>
      <c r="L22" s="18">
        <v>121</v>
      </c>
      <c r="M22" s="18">
        <v>1174</v>
      </c>
      <c r="N22" s="18">
        <v>263</v>
      </c>
      <c r="O22" s="18">
        <v>323</v>
      </c>
      <c r="P22" s="18">
        <v>257</v>
      </c>
      <c r="Q22" s="18">
        <v>455</v>
      </c>
      <c r="R22" s="18">
        <v>127</v>
      </c>
      <c r="S22" s="18">
        <v>487</v>
      </c>
      <c r="T22" s="19">
        <v>171</v>
      </c>
    </row>
    <row r="23" spans="2:20">
      <c r="B23">
        <v>51</v>
      </c>
      <c r="G23" s="17">
        <v>209</v>
      </c>
      <c r="H23" s="18">
        <v>384</v>
      </c>
      <c r="I23" s="18">
        <v>211</v>
      </c>
      <c r="J23" s="18">
        <v>292</v>
      </c>
      <c r="K23" s="18">
        <v>469</v>
      </c>
      <c r="L23" s="18">
        <v>241</v>
      </c>
      <c r="M23" s="18">
        <v>65</v>
      </c>
      <c r="N23" s="18">
        <v>337</v>
      </c>
      <c r="O23" s="18">
        <v>393</v>
      </c>
      <c r="P23" s="18">
        <v>466</v>
      </c>
      <c r="Q23" s="18">
        <v>356</v>
      </c>
      <c r="R23" s="18">
        <v>293</v>
      </c>
      <c r="S23" s="18">
        <v>498</v>
      </c>
      <c r="T23" s="19">
        <v>76</v>
      </c>
    </row>
    <row r="24" spans="2:20">
      <c r="B24">
        <v>57</v>
      </c>
      <c r="G24" s="17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9"/>
    </row>
    <row r="25" spans="2:20">
      <c r="B25">
        <v>59</v>
      </c>
      <c r="G25" s="28" t="s">
        <v>79</v>
      </c>
      <c r="H25" s="20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9"/>
    </row>
    <row r="26" spans="2:20">
      <c r="B26">
        <v>61</v>
      </c>
      <c r="G26" s="21" t="s">
        <v>50</v>
      </c>
      <c r="H26" s="18" t="s">
        <v>55</v>
      </c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9"/>
    </row>
    <row r="27" spans="2:20">
      <c r="B27">
        <v>65</v>
      </c>
      <c r="G27" s="17"/>
      <c r="H27" s="18"/>
      <c r="I27" s="102" t="s">
        <v>52</v>
      </c>
      <c r="J27" s="102"/>
      <c r="K27" s="18"/>
      <c r="L27" s="18"/>
      <c r="M27" s="18"/>
      <c r="N27" s="18"/>
      <c r="O27" s="18"/>
      <c r="P27" s="18"/>
      <c r="Q27" s="18"/>
      <c r="R27" s="18" t="s">
        <v>38</v>
      </c>
      <c r="S27" s="18"/>
      <c r="T27" s="19"/>
    </row>
    <row r="28" spans="2:20">
      <c r="B28">
        <v>65</v>
      </c>
      <c r="G28" s="17"/>
      <c r="H28" s="18"/>
      <c r="I28" s="18" t="s">
        <v>87</v>
      </c>
      <c r="J28" s="102" t="s">
        <v>86</v>
      </c>
      <c r="K28" s="102"/>
      <c r="L28" s="18" t="s">
        <v>49</v>
      </c>
      <c r="M28" s="18"/>
      <c r="N28" s="18"/>
      <c r="O28" s="18"/>
      <c r="P28" s="18"/>
      <c r="Q28" s="18"/>
      <c r="R28" s="18"/>
      <c r="S28" s="18"/>
      <c r="T28" s="19"/>
    </row>
    <row r="29" spans="2:20">
      <c r="B29">
        <v>66</v>
      </c>
      <c r="G29" s="17"/>
      <c r="H29" s="18" t="s">
        <v>57</v>
      </c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9"/>
    </row>
    <row r="30" spans="2:20">
      <c r="B30">
        <v>66</v>
      </c>
      <c r="G30" s="17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9"/>
    </row>
    <row r="31" spans="2:20">
      <c r="B31">
        <v>66</v>
      </c>
      <c r="G31" s="21" t="s">
        <v>51</v>
      </c>
      <c r="H31" s="18" t="s">
        <v>53</v>
      </c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9"/>
    </row>
    <row r="32" spans="2:20">
      <c r="B32">
        <v>66</v>
      </c>
      <c r="G32" s="17"/>
      <c r="H32" s="18" t="s">
        <v>88</v>
      </c>
      <c r="I32" s="18" t="s">
        <v>89</v>
      </c>
      <c r="J32" s="102" t="s">
        <v>90</v>
      </c>
      <c r="K32" s="102"/>
      <c r="L32" s="18" t="s">
        <v>56</v>
      </c>
      <c r="M32" s="18"/>
      <c r="N32" s="18"/>
      <c r="O32" s="18"/>
      <c r="P32" s="18"/>
      <c r="Q32" s="18"/>
      <c r="R32" s="18"/>
      <c r="S32" s="18"/>
      <c r="T32" s="19"/>
    </row>
    <row r="33" spans="2:20">
      <c r="B33">
        <v>68</v>
      </c>
      <c r="G33" s="17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9"/>
    </row>
    <row r="34" spans="2:20">
      <c r="B34">
        <v>69</v>
      </c>
      <c r="G34" s="100" t="s">
        <v>91</v>
      </c>
      <c r="H34" s="101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9"/>
    </row>
    <row r="35" spans="2:20">
      <c r="B35">
        <v>71</v>
      </c>
      <c r="G35" s="100" t="s">
        <v>82</v>
      </c>
      <c r="H35" s="101"/>
      <c r="I35" s="101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9"/>
    </row>
    <row r="36" spans="2:20">
      <c r="B36">
        <v>72</v>
      </c>
      <c r="G36" s="22" t="s">
        <v>80</v>
      </c>
      <c r="H36" s="23" t="s">
        <v>81</v>
      </c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9"/>
    </row>
    <row r="37" spans="2:20">
      <c r="B37">
        <v>76</v>
      </c>
      <c r="F37" t="s">
        <v>38</v>
      </c>
      <c r="G37" s="22">
        <v>365</v>
      </c>
      <c r="H37" s="23">
        <v>17</v>
      </c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9"/>
    </row>
    <row r="38" spans="2:20">
      <c r="B38">
        <v>78</v>
      </c>
      <c r="G38" s="22">
        <v>405</v>
      </c>
      <c r="H38" s="23">
        <v>66</v>
      </c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9"/>
    </row>
    <row r="39" spans="2:20">
      <c r="B39">
        <v>81</v>
      </c>
      <c r="G39" s="22">
        <v>102</v>
      </c>
      <c r="H39" s="23">
        <v>66</v>
      </c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9"/>
    </row>
    <row r="40" spans="2:20">
      <c r="B40">
        <v>81</v>
      </c>
      <c r="G40" s="22">
        <v>66</v>
      </c>
      <c r="H40" s="23">
        <v>81</v>
      </c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9"/>
    </row>
    <row r="41" spans="2:20">
      <c r="B41">
        <v>83</v>
      </c>
      <c r="G41" s="22">
        <v>350</v>
      </c>
      <c r="H41" s="23">
        <v>102</v>
      </c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9"/>
    </row>
    <row r="42" spans="2:20">
      <c r="B42">
        <v>94</v>
      </c>
      <c r="G42" s="22">
        <v>81</v>
      </c>
      <c r="H42" s="23">
        <v>118</v>
      </c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9"/>
    </row>
    <row r="43" spans="2:20">
      <c r="B43">
        <v>99</v>
      </c>
      <c r="G43" s="22">
        <v>428</v>
      </c>
      <c r="H43" s="23">
        <v>201</v>
      </c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9"/>
    </row>
    <row r="44" spans="2:20">
      <c r="B44">
        <v>102</v>
      </c>
      <c r="G44" s="22">
        <v>539</v>
      </c>
      <c r="H44" s="23">
        <v>350</v>
      </c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9"/>
    </row>
    <row r="45" spans="2:20">
      <c r="B45">
        <v>102</v>
      </c>
      <c r="G45" s="22">
        <v>201</v>
      </c>
      <c r="H45" s="23">
        <v>365</v>
      </c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9"/>
    </row>
    <row r="46" spans="2:20">
      <c r="B46">
        <v>104</v>
      </c>
      <c r="G46" s="22">
        <v>1101</v>
      </c>
      <c r="H46" s="23">
        <v>384</v>
      </c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9"/>
    </row>
    <row r="47" spans="2:20">
      <c r="B47">
        <v>107</v>
      </c>
      <c r="G47" s="22">
        <v>17</v>
      </c>
      <c r="H47" s="23">
        <v>405</v>
      </c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9"/>
    </row>
    <row r="48" spans="2:20">
      <c r="B48">
        <v>110</v>
      </c>
      <c r="G48" s="22">
        <v>118</v>
      </c>
      <c r="H48" s="23">
        <v>428</v>
      </c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9"/>
    </row>
    <row r="49" spans="2:21">
      <c r="B49">
        <v>111</v>
      </c>
      <c r="G49" s="22">
        <v>384</v>
      </c>
      <c r="H49" s="23">
        <v>539</v>
      </c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9"/>
    </row>
    <row r="50" spans="2:21">
      <c r="B50">
        <v>116</v>
      </c>
      <c r="G50" s="22">
        <v>66</v>
      </c>
      <c r="H50" s="23">
        <v>1101</v>
      </c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9"/>
    </row>
    <row r="51" spans="2:21" ht="15" thickBot="1">
      <c r="B51">
        <v>118</v>
      </c>
      <c r="G51" s="24" t="s">
        <v>54</v>
      </c>
      <c r="H51" s="25" t="s">
        <v>58</v>
      </c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7"/>
    </row>
    <row r="52" spans="2:21">
      <c r="B52">
        <v>119</v>
      </c>
    </row>
    <row r="53" spans="2:21">
      <c r="B53">
        <v>121</v>
      </c>
      <c r="G53" s="103" t="s">
        <v>92</v>
      </c>
      <c r="H53" s="103"/>
    </row>
    <row r="54" spans="2:21">
      <c r="B54">
        <v>124</v>
      </c>
      <c r="G54">
        <v>1</v>
      </c>
      <c r="H54">
        <v>6</v>
      </c>
      <c r="I54">
        <v>6</v>
      </c>
      <c r="J54">
        <v>7</v>
      </c>
      <c r="K54">
        <v>11</v>
      </c>
      <c r="L54">
        <v>12</v>
      </c>
      <c r="M54">
        <v>14</v>
      </c>
      <c r="N54">
        <v>16</v>
      </c>
      <c r="O54">
        <v>17</v>
      </c>
      <c r="P54">
        <v>23</v>
      </c>
      <c r="Q54">
        <v>24</v>
      </c>
      <c r="R54">
        <v>33</v>
      </c>
      <c r="S54">
        <v>33</v>
      </c>
      <c r="T54">
        <v>34</v>
      </c>
    </row>
    <row r="55" spans="2:21">
      <c r="B55">
        <v>126</v>
      </c>
      <c r="G55">
        <v>45</v>
      </c>
      <c r="H55">
        <v>47</v>
      </c>
      <c r="I55">
        <v>47</v>
      </c>
      <c r="J55">
        <v>51</v>
      </c>
      <c r="K55">
        <v>57</v>
      </c>
      <c r="L55">
        <v>59</v>
      </c>
      <c r="M55">
        <v>61</v>
      </c>
      <c r="N55">
        <v>65</v>
      </c>
      <c r="O55">
        <v>65</v>
      </c>
      <c r="P55">
        <v>66</v>
      </c>
      <c r="Q55">
        <v>66</v>
      </c>
      <c r="R55">
        <v>66</v>
      </c>
      <c r="S55">
        <v>66</v>
      </c>
      <c r="T55">
        <v>68</v>
      </c>
    </row>
    <row r="56" spans="2:21">
      <c r="B56">
        <v>127</v>
      </c>
      <c r="G56">
        <v>69</v>
      </c>
      <c r="H56">
        <v>71</v>
      </c>
      <c r="I56">
        <v>72</v>
      </c>
      <c r="J56">
        <v>76</v>
      </c>
      <c r="K56">
        <v>78</v>
      </c>
      <c r="L56">
        <v>81</v>
      </c>
      <c r="M56">
        <v>81</v>
      </c>
      <c r="N56">
        <v>83</v>
      </c>
      <c r="O56">
        <v>94</v>
      </c>
      <c r="P56">
        <v>99</v>
      </c>
      <c r="Q56">
        <v>102</v>
      </c>
      <c r="R56">
        <v>102</v>
      </c>
      <c r="S56">
        <v>104</v>
      </c>
      <c r="T56">
        <v>107</v>
      </c>
    </row>
    <row r="57" spans="2:21">
      <c r="B57">
        <v>137</v>
      </c>
      <c r="G57">
        <v>110</v>
      </c>
      <c r="H57">
        <v>111</v>
      </c>
      <c r="I57">
        <v>116</v>
      </c>
      <c r="J57">
        <v>118</v>
      </c>
      <c r="K57">
        <v>119</v>
      </c>
      <c r="L57">
        <v>121</v>
      </c>
      <c r="M57">
        <v>124</v>
      </c>
      <c r="N57">
        <v>126</v>
      </c>
      <c r="O57">
        <v>127</v>
      </c>
      <c r="P57">
        <v>137</v>
      </c>
      <c r="Q57">
        <v>139</v>
      </c>
      <c r="R57">
        <v>141</v>
      </c>
      <c r="S57">
        <v>146</v>
      </c>
      <c r="T57">
        <v>149</v>
      </c>
    </row>
    <row r="58" spans="2:21">
      <c r="B58">
        <v>139</v>
      </c>
      <c r="G58">
        <v>150</v>
      </c>
      <c r="H58">
        <v>153</v>
      </c>
      <c r="I58">
        <v>157</v>
      </c>
      <c r="J58">
        <v>158</v>
      </c>
      <c r="K58">
        <v>158</v>
      </c>
      <c r="L58">
        <v>159</v>
      </c>
      <c r="M58">
        <v>161</v>
      </c>
      <c r="N58">
        <v>162</v>
      </c>
      <c r="O58">
        <v>163</v>
      </c>
      <c r="P58">
        <v>165</v>
      </c>
      <c r="Q58">
        <v>165</v>
      </c>
      <c r="R58">
        <v>165</v>
      </c>
      <c r="S58">
        <v>171</v>
      </c>
      <c r="T58">
        <v>171</v>
      </c>
    </row>
    <row r="59" spans="2:21">
      <c r="B59">
        <v>141</v>
      </c>
      <c r="G59">
        <v>173</v>
      </c>
      <c r="H59">
        <v>173</v>
      </c>
      <c r="I59">
        <v>187</v>
      </c>
      <c r="J59">
        <v>188</v>
      </c>
      <c r="K59">
        <v>191</v>
      </c>
      <c r="L59">
        <v>191</v>
      </c>
      <c r="M59">
        <v>198</v>
      </c>
      <c r="N59">
        <v>201</v>
      </c>
      <c r="O59">
        <v>205</v>
      </c>
      <c r="P59">
        <v>205</v>
      </c>
      <c r="Q59">
        <v>206</v>
      </c>
      <c r="R59">
        <v>209</v>
      </c>
      <c r="S59">
        <v>211</v>
      </c>
      <c r="T59">
        <v>213</v>
      </c>
    </row>
    <row r="60" spans="2:21">
      <c r="B60">
        <v>146</v>
      </c>
      <c r="G60">
        <v>217</v>
      </c>
      <c r="H60">
        <v>218</v>
      </c>
      <c r="I60">
        <v>218</v>
      </c>
      <c r="J60">
        <v>226</v>
      </c>
      <c r="K60">
        <v>227</v>
      </c>
      <c r="L60">
        <v>235</v>
      </c>
      <c r="M60">
        <v>236</v>
      </c>
      <c r="N60">
        <v>238</v>
      </c>
      <c r="O60">
        <v>241</v>
      </c>
      <c r="P60">
        <v>242</v>
      </c>
      <c r="Q60">
        <v>242</v>
      </c>
      <c r="R60">
        <v>249</v>
      </c>
      <c r="S60">
        <v>257</v>
      </c>
      <c r="T60">
        <v>259</v>
      </c>
    </row>
    <row r="61" spans="2:21">
      <c r="B61">
        <v>149</v>
      </c>
      <c r="G61">
        <v>259</v>
      </c>
      <c r="H61">
        <v>260</v>
      </c>
      <c r="I61">
        <v>261</v>
      </c>
      <c r="J61">
        <v>263</v>
      </c>
      <c r="K61">
        <v>266</v>
      </c>
      <c r="L61">
        <v>269</v>
      </c>
      <c r="M61">
        <v>270</v>
      </c>
      <c r="N61">
        <v>272</v>
      </c>
      <c r="O61">
        <v>273</v>
      </c>
      <c r="P61">
        <v>273</v>
      </c>
      <c r="Q61">
        <v>278</v>
      </c>
      <c r="R61">
        <v>282</v>
      </c>
      <c r="S61">
        <v>285</v>
      </c>
      <c r="T61">
        <v>291</v>
      </c>
    </row>
    <row r="62" spans="2:21">
      <c r="B62">
        <v>150</v>
      </c>
      <c r="G62">
        <v>292</v>
      </c>
      <c r="H62">
        <v>293</v>
      </c>
      <c r="I62">
        <v>298</v>
      </c>
      <c r="J62">
        <v>307</v>
      </c>
      <c r="K62">
        <v>309</v>
      </c>
      <c r="L62">
        <v>315</v>
      </c>
      <c r="M62">
        <v>315</v>
      </c>
      <c r="N62">
        <v>315</v>
      </c>
      <c r="O62">
        <v>317</v>
      </c>
      <c r="P62">
        <v>317</v>
      </c>
      <c r="Q62">
        <v>319</v>
      </c>
      <c r="R62">
        <v>320</v>
      </c>
      <c r="S62">
        <v>323</v>
      </c>
      <c r="T62">
        <v>325</v>
      </c>
    </row>
    <row r="63" spans="2:21">
      <c r="B63">
        <v>153</v>
      </c>
      <c r="G63">
        <v>329</v>
      </c>
      <c r="H63">
        <v>329</v>
      </c>
      <c r="I63">
        <v>337</v>
      </c>
      <c r="J63">
        <v>339</v>
      </c>
      <c r="K63">
        <v>344</v>
      </c>
      <c r="L63">
        <v>348</v>
      </c>
      <c r="M63">
        <v>348</v>
      </c>
      <c r="N63">
        <v>350</v>
      </c>
      <c r="O63">
        <v>351</v>
      </c>
      <c r="P63">
        <v>352</v>
      </c>
      <c r="Q63">
        <v>352</v>
      </c>
      <c r="R63">
        <v>353</v>
      </c>
      <c r="S63">
        <v>356</v>
      </c>
      <c r="T63">
        <v>356</v>
      </c>
    </row>
    <row r="64" spans="2:21">
      <c r="B64">
        <v>157</v>
      </c>
      <c r="G64">
        <v>360</v>
      </c>
      <c r="H64">
        <v>364</v>
      </c>
      <c r="I64">
        <v>365</v>
      </c>
      <c r="J64">
        <v>366</v>
      </c>
      <c r="K64">
        <v>369</v>
      </c>
      <c r="L64">
        <v>373</v>
      </c>
      <c r="M64">
        <v>377</v>
      </c>
      <c r="N64">
        <v>378</v>
      </c>
      <c r="O64">
        <v>379</v>
      </c>
      <c r="P64">
        <v>380</v>
      </c>
      <c r="Q64">
        <v>381</v>
      </c>
      <c r="R64">
        <v>384</v>
      </c>
      <c r="S64">
        <v>384</v>
      </c>
      <c r="T64">
        <v>384</v>
      </c>
      <c r="U64" t="s">
        <v>38</v>
      </c>
    </row>
    <row r="65" spans="2:20">
      <c r="B65">
        <v>158</v>
      </c>
      <c r="G65">
        <v>385</v>
      </c>
      <c r="H65">
        <v>386</v>
      </c>
      <c r="I65">
        <v>388</v>
      </c>
      <c r="J65">
        <v>390</v>
      </c>
      <c r="K65">
        <v>391</v>
      </c>
      <c r="L65">
        <v>391</v>
      </c>
      <c r="M65">
        <v>392</v>
      </c>
      <c r="N65">
        <v>393</v>
      </c>
      <c r="O65">
        <v>394</v>
      </c>
      <c r="P65">
        <v>405</v>
      </c>
      <c r="Q65">
        <v>407</v>
      </c>
      <c r="R65">
        <v>407</v>
      </c>
      <c r="S65">
        <v>412</v>
      </c>
      <c r="T65">
        <v>419</v>
      </c>
    </row>
    <row r="66" spans="2:20">
      <c r="B66">
        <v>158</v>
      </c>
      <c r="G66">
        <v>424</v>
      </c>
      <c r="H66">
        <v>426</v>
      </c>
      <c r="I66">
        <v>428</v>
      </c>
      <c r="J66">
        <v>431</v>
      </c>
      <c r="K66">
        <v>431</v>
      </c>
      <c r="L66">
        <v>432</v>
      </c>
      <c r="M66">
        <v>436</v>
      </c>
      <c r="N66">
        <v>436</v>
      </c>
      <c r="O66">
        <v>436</v>
      </c>
      <c r="P66">
        <v>436</v>
      </c>
      <c r="Q66">
        <v>441</v>
      </c>
      <c r="R66">
        <v>442</v>
      </c>
      <c r="S66">
        <v>442</v>
      </c>
      <c r="T66">
        <v>443</v>
      </c>
    </row>
    <row r="67" spans="2:20">
      <c r="B67">
        <v>159</v>
      </c>
      <c r="G67">
        <v>445</v>
      </c>
      <c r="H67">
        <v>449</v>
      </c>
      <c r="I67">
        <v>455</v>
      </c>
      <c r="J67">
        <v>466</v>
      </c>
      <c r="K67">
        <v>468</v>
      </c>
      <c r="L67">
        <v>469</v>
      </c>
      <c r="M67">
        <v>470</v>
      </c>
      <c r="N67">
        <v>475</v>
      </c>
      <c r="O67">
        <v>487</v>
      </c>
      <c r="P67">
        <v>489</v>
      </c>
      <c r="Q67">
        <v>490</v>
      </c>
      <c r="R67">
        <v>495</v>
      </c>
      <c r="S67">
        <v>498</v>
      </c>
      <c r="T67">
        <v>498</v>
      </c>
    </row>
    <row r="68" spans="2:20">
      <c r="B68">
        <v>161</v>
      </c>
      <c r="G68">
        <v>528</v>
      </c>
      <c r="H68">
        <v>539</v>
      </c>
      <c r="I68">
        <v>902</v>
      </c>
      <c r="J68">
        <v>957</v>
      </c>
      <c r="K68">
        <v>1095</v>
      </c>
      <c r="L68">
        <v>1100</v>
      </c>
      <c r="M68">
        <v>1101</v>
      </c>
      <c r="N68">
        <v>1157</v>
      </c>
      <c r="O68">
        <v>1174</v>
      </c>
      <c r="P68">
        <v>1192</v>
      </c>
      <c r="Q68">
        <v>1264</v>
      </c>
      <c r="R68">
        <v>1305</v>
      </c>
      <c r="S68">
        <v>1368</v>
      </c>
      <c r="T68">
        <v>1442</v>
      </c>
    </row>
    <row r="69" spans="2:20">
      <c r="B69">
        <v>162</v>
      </c>
    </row>
    <row r="70" spans="2:20">
      <c r="B70">
        <v>163</v>
      </c>
    </row>
    <row r="71" spans="2:20">
      <c r="B71">
        <v>165</v>
      </c>
      <c r="G71" s="91" t="s">
        <v>93</v>
      </c>
      <c r="H71" s="91"/>
      <c r="I71" s="91"/>
    </row>
    <row r="72" spans="2:20">
      <c r="B72">
        <v>165</v>
      </c>
    </row>
    <row r="73" spans="2:20">
      <c r="B73">
        <v>165</v>
      </c>
    </row>
    <row r="74" spans="2:20">
      <c r="B74">
        <v>171</v>
      </c>
    </row>
    <row r="75" spans="2:20">
      <c r="B75">
        <v>171</v>
      </c>
    </row>
    <row r="76" spans="2:20">
      <c r="B76">
        <v>173</v>
      </c>
    </row>
    <row r="77" spans="2:20">
      <c r="B77">
        <v>173</v>
      </c>
    </row>
    <row r="78" spans="2:20">
      <c r="B78">
        <v>187</v>
      </c>
    </row>
    <row r="79" spans="2:20">
      <c r="B79">
        <v>188</v>
      </c>
    </row>
    <row r="80" spans="2:20">
      <c r="B80">
        <v>191</v>
      </c>
    </row>
    <row r="81" spans="2:2">
      <c r="B81">
        <v>191</v>
      </c>
    </row>
    <row r="82" spans="2:2">
      <c r="B82">
        <v>198</v>
      </c>
    </row>
    <row r="83" spans="2:2">
      <c r="B83">
        <v>201</v>
      </c>
    </row>
    <row r="84" spans="2:2">
      <c r="B84">
        <v>205</v>
      </c>
    </row>
    <row r="85" spans="2:2">
      <c r="B85">
        <v>205</v>
      </c>
    </row>
    <row r="86" spans="2:2">
      <c r="B86">
        <v>206</v>
      </c>
    </row>
    <row r="87" spans="2:2">
      <c r="B87">
        <v>209</v>
      </c>
    </row>
    <row r="88" spans="2:2">
      <c r="B88">
        <v>211</v>
      </c>
    </row>
    <row r="89" spans="2:2">
      <c r="B89">
        <v>213</v>
      </c>
    </row>
    <row r="90" spans="2:2">
      <c r="B90">
        <v>217</v>
      </c>
    </row>
    <row r="91" spans="2:2">
      <c r="B91">
        <v>218</v>
      </c>
    </row>
    <row r="92" spans="2:2">
      <c r="B92">
        <v>218</v>
      </c>
    </row>
    <row r="93" spans="2:2">
      <c r="B93">
        <v>226</v>
      </c>
    </row>
    <row r="94" spans="2:2">
      <c r="B94">
        <v>227</v>
      </c>
    </row>
    <row r="95" spans="2:2">
      <c r="B95">
        <v>235</v>
      </c>
    </row>
    <row r="96" spans="2:2">
      <c r="B96">
        <v>236</v>
      </c>
    </row>
    <row r="97" spans="2:2">
      <c r="B97">
        <v>238</v>
      </c>
    </row>
    <row r="98" spans="2:2">
      <c r="B98">
        <v>241</v>
      </c>
    </row>
    <row r="99" spans="2:2">
      <c r="B99">
        <v>242</v>
      </c>
    </row>
    <row r="100" spans="2:2">
      <c r="B100">
        <v>242</v>
      </c>
    </row>
    <row r="101" spans="2:2">
      <c r="B101">
        <v>249</v>
      </c>
    </row>
    <row r="102" spans="2:2">
      <c r="B102">
        <v>257</v>
      </c>
    </row>
    <row r="103" spans="2:2">
      <c r="B103">
        <v>259</v>
      </c>
    </row>
    <row r="104" spans="2:2">
      <c r="B104">
        <v>259</v>
      </c>
    </row>
    <row r="105" spans="2:2">
      <c r="B105">
        <v>260</v>
      </c>
    </row>
    <row r="106" spans="2:2">
      <c r="B106">
        <v>261</v>
      </c>
    </row>
    <row r="107" spans="2:2">
      <c r="B107">
        <v>263</v>
      </c>
    </row>
    <row r="108" spans="2:2">
      <c r="B108">
        <v>266</v>
      </c>
    </row>
    <row r="109" spans="2:2">
      <c r="B109">
        <v>269</v>
      </c>
    </row>
    <row r="110" spans="2:2">
      <c r="B110">
        <v>270</v>
      </c>
    </row>
    <row r="111" spans="2:2">
      <c r="B111">
        <v>272</v>
      </c>
    </row>
    <row r="112" spans="2:2">
      <c r="B112">
        <v>273</v>
      </c>
    </row>
    <row r="113" spans="2:2">
      <c r="B113">
        <v>273</v>
      </c>
    </row>
    <row r="114" spans="2:2">
      <c r="B114">
        <v>278</v>
      </c>
    </row>
    <row r="115" spans="2:2">
      <c r="B115">
        <v>282</v>
      </c>
    </row>
    <row r="116" spans="2:2">
      <c r="B116">
        <v>285</v>
      </c>
    </row>
    <row r="117" spans="2:2">
      <c r="B117">
        <v>291</v>
      </c>
    </row>
    <row r="118" spans="2:2">
      <c r="B118">
        <v>292</v>
      </c>
    </row>
    <row r="119" spans="2:2">
      <c r="B119">
        <v>293</v>
      </c>
    </row>
    <row r="120" spans="2:2">
      <c r="B120">
        <v>298</v>
      </c>
    </row>
    <row r="121" spans="2:2">
      <c r="B121">
        <v>307</v>
      </c>
    </row>
    <row r="122" spans="2:2">
      <c r="B122">
        <v>309</v>
      </c>
    </row>
    <row r="123" spans="2:2">
      <c r="B123">
        <v>315</v>
      </c>
    </row>
    <row r="124" spans="2:2">
      <c r="B124">
        <v>315</v>
      </c>
    </row>
    <row r="125" spans="2:2">
      <c r="B125">
        <v>315</v>
      </c>
    </row>
    <row r="126" spans="2:2">
      <c r="B126">
        <v>317</v>
      </c>
    </row>
    <row r="127" spans="2:2">
      <c r="B127">
        <v>317</v>
      </c>
    </row>
    <row r="128" spans="2:2">
      <c r="B128">
        <v>319</v>
      </c>
    </row>
    <row r="129" spans="2:2">
      <c r="B129">
        <v>320</v>
      </c>
    </row>
    <row r="130" spans="2:2">
      <c r="B130">
        <v>323</v>
      </c>
    </row>
    <row r="131" spans="2:2">
      <c r="B131">
        <v>325</v>
      </c>
    </row>
    <row r="132" spans="2:2">
      <c r="B132">
        <v>329</v>
      </c>
    </row>
    <row r="133" spans="2:2">
      <c r="B133">
        <v>329</v>
      </c>
    </row>
    <row r="134" spans="2:2">
      <c r="B134">
        <v>337</v>
      </c>
    </row>
    <row r="135" spans="2:2">
      <c r="B135">
        <v>339</v>
      </c>
    </row>
    <row r="136" spans="2:2">
      <c r="B136">
        <v>344</v>
      </c>
    </row>
    <row r="137" spans="2:2">
      <c r="B137">
        <v>348</v>
      </c>
    </row>
    <row r="138" spans="2:2">
      <c r="B138">
        <v>348</v>
      </c>
    </row>
    <row r="139" spans="2:2">
      <c r="B139">
        <v>350</v>
      </c>
    </row>
    <row r="140" spans="2:2">
      <c r="B140">
        <v>351</v>
      </c>
    </row>
    <row r="141" spans="2:2">
      <c r="B141">
        <v>352</v>
      </c>
    </row>
    <row r="142" spans="2:2">
      <c r="B142">
        <v>352</v>
      </c>
    </row>
    <row r="143" spans="2:2">
      <c r="B143">
        <v>353</v>
      </c>
    </row>
    <row r="144" spans="2:2">
      <c r="B144">
        <v>356</v>
      </c>
    </row>
    <row r="145" spans="2:2">
      <c r="B145">
        <v>356</v>
      </c>
    </row>
    <row r="146" spans="2:2">
      <c r="B146">
        <v>360</v>
      </c>
    </row>
    <row r="147" spans="2:2">
      <c r="B147">
        <v>364</v>
      </c>
    </row>
    <row r="148" spans="2:2">
      <c r="B148">
        <v>365</v>
      </c>
    </row>
    <row r="149" spans="2:2">
      <c r="B149">
        <v>366</v>
      </c>
    </row>
    <row r="150" spans="2:2">
      <c r="B150">
        <v>369</v>
      </c>
    </row>
    <row r="151" spans="2:2">
      <c r="B151">
        <v>373</v>
      </c>
    </row>
    <row r="152" spans="2:2">
      <c r="B152">
        <v>377</v>
      </c>
    </row>
    <row r="153" spans="2:2">
      <c r="B153">
        <v>378</v>
      </c>
    </row>
    <row r="154" spans="2:2">
      <c r="B154">
        <v>379</v>
      </c>
    </row>
    <row r="155" spans="2:2">
      <c r="B155">
        <v>380</v>
      </c>
    </row>
    <row r="156" spans="2:2">
      <c r="B156">
        <v>381</v>
      </c>
    </row>
    <row r="157" spans="2:2">
      <c r="B157">
        <v>384</v>
      </c>
    </row>
    <row r="158" spans="2:2">
      <c r="B158">
        <v>384</v>
      </c>
    </row>
    <row r="159" spans="2:2">
      <c r="B159">
        <v>384</v>
      </c>
    </row>
    <row r="160" spans="2:2">
      <c r="B160">
        <v>385</v>
      </c>
    </row>
    <row r="161" spans="2:2">
      <c r="B161">
        <v>386</v>
      </c>
    </row>
    <row r="162" spans="2:2">
      <c r="B162">
        <v>388</v>
      </c>
    </row>
    <row r="163" spans="2:2">
      <c r="B163">
        <v>390</v>
      </c>
    </row>
    <row r="164" spans="2:2">
      <c r="B164">
        <v>391</v>
      </c>
    </row>
    <row r="165" spans="2:2">
      <c r="B165">
        <v>391</v>
      </c>
    </row>
    <row r="166" spans="2:2">
      <c r="B166">
        <v>392</v>
      </c>
    </row>
    <row r="167" spans="2:2">
      <c r="B167">
        <v>393</v>
      </c>
    </row>
    <row r="168" spans="2:2">
      <c r="B168">
        <v>394</v>
      </c>
    </row>
    <row r="169" spans="2:2">
      <c r="B169">
        <v>405</v>
      </c>
    </row>
    <row r="170" spans="2:2">
      <c r="B170">
        <v>407</v>
      </c>
    </row>
    <row r="171" spans="2:2">
      <c r="B171">
        <v>407</v>
      </c>
    </row>
    <row r="172" spans="2:2">
      <c r="B172">
        <v>412</v>
      </c>
    </row>
    <row r="173" spans="2:2">
      <c r="B173">
        <v>419</v>
      </c>
    </row>
    <row r="174" spans="2:2">
      <c r="B174">
        <v>424</v>
      </c>
    </row>
    <row r="175" spans="2:2">
      <c r="B175">
        <v>426</v>
      </c>
    </row>
    <row r="176" spans="2:2">
      <c r="B176">
        <v>428</v>
      </c>
    </row>
    <row r="177" spans="2:2">
      <c r="B177">
        <v>431</v>
      </c>
    </row>
    <row r="178" spans="2:2">
      <c r="B178">
        <v>431</v>
      </c>
    </row>
    <row r="179" spans="2:2">
      <c r="B179">
        <v>432</v>
      </c>
    </row>
    <row r="180" spans="2:2">
      <c r="B180">
        <v>436</v>
      </c>
    </row>
    <row r="181" spans="2:2">
      <c r="B181">
        <v>436</v>
      </c>
    </row>
    <row r="182" spans="2:2">
      <c r="B182">
        <v>436</v>
      </c>
    </row>
    <row r="183" spans="2:2">
      <c r="B183">
        <v>436</v>
      </c>
    </row>
    <row r="184" spans="2:2">
      <c r="B184">
        <v>441</v>
      </c>
    </row>
    <row r="185" spans="2:2">
      <c r="B185">
        <v>442</v>
      </c>
    </row>
    <row r="186" spans="2:2">
      <c r="B186">
        <v>442</v>
      </c>
    </row>
    <row r="187" spans="2:2">
      <c r="B187">
        <v>443</v>
      </c>
    </row>
    <row r="188" spans="2:2">
      <c r="B188">
        <v>445</v>
      </c>
    </row>
    <row r="189" spans="2:2">
      <c r="B189">
        <v>449</v>
      </c>
    </row>
    <row r="190" spans="2:2">
      <c r="B190">
        <v>455</v>
      </c>
    </row>
    <row r="191" spans="2:2">
      <c r="B191">
        <v>466</v>
      </c>
    </row>
    <row r="192" spans="2:2">
      <c r="B192">
        <v>468</v>
      </c>
    </row>
    <row r="193" spans="2:2">
      <c r="B193">
        <v>469</v>
      </c>
    </row>
    <row r="194" spans="2:2">
      <c r="B194">
        <v>470</v>
      </c>
    </row>
    <row r="195" spans="2:2">
      <c r="B195">
        <v>475</v>
      </c>
    </row>
    <row r="196" spans="2:2">
      <c r="B196">
        <v>487</v>
      </c>
    </row>
    <row r="197" spans="2:2">
      <c r="B197">
        <v>489</v>
      </c>
    </row>
    <row r="198" spans="2:2">
      <c r="B198">
        <v>490</v>
      </c>
    </row>
    <row r="199" spans="2:2">
      <c r="B199">
        <v>495</v>
      </c>
    </row>
    <row r="200" spans="2:2">
      <c r="B200">
        <v>498</v>
      </c>
    </row>
    <row r="201" spans="2:2">
      <c r="B201">
        <v>498</v>
      </c>
    </row>
    <row r="202" spans="2:2">
      <c r="B202">
        <v>528</v>
      </c>
    </row>
    <row r="203" spans="2:2">
      <c r="B203">
        <v>539</v>
      </c>
    </row>
    <row r="204" spans="2:2">
      <c r="B204">
        <v>902</v>
      </c>
    </row>
    <row r="205" spans="2:2">
      <c r="B205">
        <v>957</v>
      </c>
    </row>
    <row r="206" spans="2:2">
      <c r="B206">
        <v>1095</v>
      </c>
    </row>
    <row r="207" spans="2:2">
      <c r="B207">
        <v>1100</v>
      </c>
    </row>
    <row r="208" spans="2:2">
      <c r="B208">
        <v>1101</v>
      </c>
    </row>
    <row r="209" spans="2:4">
      <c r="B209">
        <v>1157</v>
      </c>
    </row>
    <row r="210" spans="2:4">
      <c r="B210">
        <v>1174</v>
      </c>
    </row>
    <row r="211" spans="2:4">
      <c r="B211">
        <v>1192</v>
      </c>
    </row>
    <row r="212" spans="2:4">
      <c r="B212">
        <v>1264</v>
      </c>
    </row>
    <row r="213" spans="2:4">
      <c r="B213">
        <v>1305</v>
      </c>
    </row>
    <row r="214" spans="2:4">
      <c r="B214">
        <v>1368</v>
      </c>
    </row>
    <row r="215" spans="2:4">
      <c r="B215">
        <v>1442</v>
      </c>
    </row>
    <row r="217" spans="2:4">
      <c r="B217" t="s">
        <v>84</v>
      </c>
      <c r="D217">
        <f>COUNT(B6:B215)</f>
        <v>210</v>
      </c>
    </row>
  </sheetData>
  <sortState ref="H35:H48">
    <sortCondition ref="H22"/>
  </sortState>
  <mergeCells count="14">
    <mergeCell ref="G71:I71"/>
    <mergeCell ref="L8:M8"/>
    <mergeCell ref="G35:I35"/>
    <mergeCell ref="I27:J27"/>
    <mergeCell ref="J28:K28"/>
    <mergeCell ref="J32:K32"/>
    <mergeCell ref="G34:H34"/>
    <mergeCell ref="G53:H53"/>
    <mergeCell ref="B2:F2"/>
    <mergeCell ref="B5:E5"/>
    <mergeCell ref="A1:D1"/>
    <mergeCell ref="G8:H8"/>
    <mergeCell ref="I8:J8"/>
    <mergeCell ref="G7:I7"/>
  </mergeCells>
  <pageMargins left="0.511811024" right="0.511811024" top="0.78740157499999996" bottom="0.78740157499999996" header="0.31496062000000002" footer="0.31496062000000002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05"/>
  <sheetViews>
    <sheetView workbookViewId="0">
      <selection activeCell="A229" sqref="A229:XFD230"/>
    </sheetView>
  </sheetViews>
  <sheetFormatPr baseColWidth="10" defaultColWidth="8.83203125" defaultRowHeight="14" x14ac:dyDescent="0"/>
  <cols>
    <col min="2" max="2" width="10.33203125" customWidth="1"/>
    <col min="3" max="3" width="4.1640625" customWidth="1"/>
    <col min="4" max="4" width="6.83203125" customWidth="1"/>
    <col min="5" max="5" width="4.83203125" customWidth="1"/>
    <col min="6" max="6" width="8.83203125" customWidth="1"/>
    <col min="14" max="14" width="9.83203125" customWidth="1"/>
  </cols>
  <sheetData>
    <row r="1" spans="1:21">
      <c r="A1" s="41" t="s">
        <v>1</v>
      </c>
      <c r="B1" s="41"/>
      <c r="C1" s="41"/>
      <c r="D1" s="41"/>
      <c r="E1" s="41"/>
      <c r="F1" s="41"/>
    </row>
    <row r="2" spans="1:21">
      <c r="A2" s="1"/>
    </row>
    <row r="3" spans="1:21">
      <c r="A3" s="1"/>
    </row>
    <row r="4" spans="1:21" ht="28">
      <c r="B4" t="s">
        <v>10</v>
      </c>
      <c r="C4" t="s">
        <v>41</v>
      </c>
      <c r="D4" s="42" t="s">
        <v>97</v>
      </c>
      <c r="E4" s="42" t="s">
        <v>130</v>
      </c>
      <c r="F4" t="s">
        <v>12</v>
      </c>
      <c r="J4" t="s">
        <v>13</v>
      </c>
    </row>
    <row r="5" spans="1:21">
      <c r="B5" s="8">
        <v>1</v>
      </c>
      <c r="C5" s="10">
        <v>1</v>
      </c>
      <c r="D5">
        <v>1</v>
      </c>
      <c r="E5">
        <f>COUNTA($B$5:$B$58)</f>
        <v>54</v>
      </c>
      <c r="F5" s="49">
        <f>COUNTA($B$5:$B$58)</f>
        <v>54</v>
      </c>
    </row>
    <row r="6" spans="1:21">
      <c r="B6" s="8">
        <v>6</v>
      </c>
      <c r="C6" s="10"/>
      <c r="D6">
        <f>D5+1</f>
        <v>2</v>
      </c>
      <c r="F6" s="49">
        <f>COUNTA($B$59:$B$115)</f>
        <v>57</v>
      </c>
    </row>
    <row r="7" spans="1:21">
      <c r="B7" s="8">
        <v>6</v>
      </c>
      <c r="C7" s="10"/>
      <c r="D7">
        <f t="shared" ref="D7:D58" si="0">D6+1</f>
        <v>3</v>
      </c>
      <c r="F7" s="49">
        <f>COUNTA($B$116:$B$178)</f>
        <v>63</v>
      </c>
      <c r="Q7" t="s">
        <v>38</v>
      </c>
      <c r="U7" t="s">
        <v>38</v>
      </c>
    </row>
    <row r="8" spans="1:21">
      <c r="B8" s="8">
        <v>7</v>
      </c>
      <c r="C8" s="10"/>
      <c r="D8">
        <f t="shared" si="0"/>
        <v>4</v>
      </c>
      <c r="F8" s="49">
        <f>COUNTA($B$179:$B$202)</f>
        <v>24</v>
      </c>
    </row>
    <row r="9" spans="1:21">
      <c r="B9" s="8">
        <v>11</v>
      </c>
      <c r="C9" s="10"/>
      <c r="D9">
        <f t="shared" si="0"/>
        <v>5</v>
      </c>
      <c r="F9" s="49">
        <v>0</v>
      </c>
      <c r="H9" t="s">
        <v>38</v>
      </c>
    </row>
    <row r="10" spans="1:21">
      <c r="B10" s="8">
        <v>12</v>
      </c>
      <c r="C10" s="10"/>
      <c r="D10">
        <f t="shared" si="0"/>
        <v>6</v>
      </c>
      <c r="F10" s="49">
        <v>0</v>
      </c>
    </row>
    <row r="11" spans="1:21">
      <c r="B11" s="8">
        <v>14</v>
      </c>
      <c r="C11" s="10"/>
      <c r="D11">
        <f t="shared" si="0"/>
        <v>7</v>
      </c>
      <c r="F11" s="49">
        <f>COUNTA($B$203:$B$204)</f>
        <v>2</v>
      </c>
    </row>
    <row r="12" spans="1:21">
      <c r="B12" s="8">
        <v>16</v>
      </c>
      <c r="C12" s="10"/>
      <c r="D12">
        <f t="shared" si="0"/>
        <v>8</v>
      </c>
      <c r="F12" s="49">
        <f>COUNTA($B$205:$B$207)</f>
        <v>3</v>
      </c>
    </row>
    <row r="13" spans="1:21">
      <c r="B13" s="8">
        <v>17</v>
      </c>
      <c r="C13" s="10"/>
      <c r="D13">
        <f t="shared" si="0"/>
        <v>9</v>
      </c>
      <c r="F13" s="49">
        <f>COUNTA($B$208:$B$211)</f>
        <v>4</v>
      </c>
    </row>
    <row r="14" spans="1:21" ht="15" thickBot="1">
      <c r="B14" s="8">
        <v>23</v>
      </c>
      <c r="C14" s="10"/>
      <c r="D14">
        <f t="shared" si="0"/>
        <v>10</v>
      </c>
      <c r="F14" s="49">
        <v>3</v>
      </c>
    </row>
    <row r="15" spans="1:21" ht="15" thickBot="1">
      <c r="B15" s="8">
        <v>24</v>
      </c>
      <c r="C15" s="10"/>
      <c r="D15">
        <f t="shared" si="0"/>
        <v>11</v>
      </c>
      <c r="F15" s="36">
        <f>SUM(F5:F14)</f>
        <v>210</v>
      </c>
    </row>
    <row r="16" spans="1:21">
      <c r="B16" s="8">
        <v>33</v>
      </c>
      <c r="C16" s="10"/>
      <c r="D16">
        <f t="shared" si="0"/>
        <v>12</v>
      </c>
    </row>
    <row r="17" spans="2:9">
      <c r="B17" s="8">
        <v>33</v>
      </c>
      <c r="C17" s="10"/>
      <c r="D17">
        <f t="shared" si="0"/>
        <v>13</v>
      </c>
    </row>
    <row r="18" spans="2:9">
      <c r="B18" s="8">
        <v>34</v>
      </c>
      <c r="C18" s="10"/>
      <c r="D18">
        <f t="shared" si="0"/>
        <v>14</v>
      </c>
    </row>
    <row r="19" spans="2:9">
      <c r="B19" s="8">
        <v>45</v>
      </c>
      <c r="C19" s="10"/>
      <c r="D19">
        <f t="shared" si="0"/>
        <v>15</v>
      </c>
    </row>
    <row r="20" spans="2:9">
      <c r="B20" s="8">
        <v>47</v>
      </c>
      <c r="C20" s="10"/>
      <c r="D20">
        <f t="shared" si="0"/>
        <v>16</v>
      </c>
    </row>
    <row r="21" spans="2:9">
      <c r="B21" s="8">
        <v>47</v>
      </c>
      <c r="C21" s="10"/>
      <c r="D21">
        <f t="shared" si="0"/>
        <v>17</v>
      </c>
    </row>
    <row r="22" spans="2:9">
      <c r="B22" s="8">
        <v>51</v>
      </c>
      <c r="C22" s="10"/>
      <c r="D22">
        <f t="shared" si="0"/>
        <v>18</v>
      </c>
    </row>
    <row r="23" spans="2:9">
      <c r="B23" s="8">
        <v>57</v>
      </c>
      <c r="C23" s="10"/>
      <c r="D23">
        <f t="shared" si="0"/>
        <v>19</v>
      </c>
      <c r="H23" s="18"/>
    </row>
    <row r="24" spans="2:9">
      <c r="B24" s="8">
        <v>59</v>
      </c>
      <c r="C24" s="10"/>
      <c r="D24">
        <f t="shared" si="0"/>
        <v>20</v>
      </c>
    </row>
    <row r="25" spans="2:9">
      <c r="B25" s="8">
        <v>61</v>
      </c>
      <c r="C25" s="10"/>
      <c r="D25">
        <f t="shared" si="0"/>
        <v>21</v>
      </c>
    </row>
    <row r="26" spans="2:9">
      <c r="B26" s="8">
        <v>65</v>
      </c>
      <c r="C26" s="10"/>
      <c r="D26">
        <f t="shared" si="0"/>
        <v>22</v>
      </c>
    </row>
    <row r="27" spans="2:9">
      <c r="B27" s="8">
        <v>65</v>
      </c>
      <c r="C27" s="10"/>
      <c r="D27">
        <f t="shared" si="0"/>
        <v>23</v>
      </c>
    </row>
    <row r="28" spans="2:9">
      <c r="B28" s="8">
        <v>66</v>
      </c>
      <c r="C28" s="10"/>
      <c r="D28">
        <f t="shared" si="0"/>
        <v>24</v>
      </c>
    </row>
    <row r="29" spans="2:9">
      <c r="B29" s="8">
        <v>66</v>
      </c>
      <c r="C29" s="10"/>
      <c r="D29">
        <f t="shared" si="0"/>
        <v>25</v>
      </c>
    </row>
    <row r="30" spans="2:9">
      <c r="B30" s="8">
        <v>66</v>
      </c>
      <c r="C30" s="10"/>
      <c r="D30">
        <f t="shared" si="0"/>
        <v>26</v>
      </c>
      <c r="G30" s="107" t="s">
        <v>65</v>
      </c>
      <c r="H30" s="107"/>
      <c r="I30" s="47">
        <f>COUNT($B$5:$B$214)</f>
        <v>210</v>
      </c>
    </row>
    <row r="31" spans="2:9">
      <c r="B31" s="8">
        <v>66</v>
      </c>
      <c r="C31" s="10"/>
      <c r="D31">
        <f t="shared" si="0"/>
        <v>27</v>
      </c>
      <c r="G31" s="107" t="s">
        <v>36</v>
      </c>
      <c r="H31" s="107"/>
      <c r="I31" s="47">
        <f>MIN($B$5:$B$214)</f>
        <v>1</v>
      </c>
    </row>
    <row r="32" spans="2:9">
      <c r="B32" s="8">
        <v>68</v>
      </c>
      <c r="C32" s="10"/>
      <c r="D32">
        <f t="shared" si="0"/>
        <v>28</v>
      </c>
      <c r="G32" s="107" t="s">
        <v>37</v>
      </c>
      <c r="H32" s="107"/>
      <c r="I32" s="47">
        <f>MAX($B$5:$B$214)</f>
        <v>1442</v>
      </c>
    </row>
    <row r="33" spans="2:14">
      <c r="B33" s="8">
        <v>69</v>
      </c>
      <c r="C33" s="10"/>
      <c r="D33">
        <f t="shared" si="0"/>
        <v>29</v>
      </c>
      <c r="G33" s="107" t="s">
        <v>39</v>
      </c>
      <c r="H33" s="107"/>
      <c r="I33" s="47">
        <f>I32-I31</f>
        <v>1441</v>
      </c>
    </row>
    <row r="34" spans="2:14" ht="15" thickBot="1">
      <c r="B34" s="8">
        <v>71</v>
      </c>
      <c r="C34" s="10"/>
      <c r="D34">
        <f t="shared" si="0"/>
        <v>30</v>
      </c>
      <c r="G34" s="107" t="s">
        <v>40</v>
      </c>
      <c r="H34" s="107"/>
      <c r="I34" s="52">
        <f>I33/10</f>
        <v>144.1</v>
      </c>
    </row>
    <row r="35" spans="2:14" ht="15" thickBot="1">
      <c r="B35" s="8">
        <v>72</v>
      </c>
      <c r="C35" s="10"/>
      <c r="D35">
        <f t="shared" si="0"/>
        <v>31</v>
      </c>
      <c r="G35" s="107" t="s">
        <v>66</v>
      </c>
      <c r="H35" s="107"/>
      <c r="I35" s="47">
        <v>10</v>
      </c>
      <c r="M35" s="105" t="s">
        <v>131</v>
      </c>
      <c r="N35" s="106"/>
    </row>
    <row r="36" spans="2:14" ht="15" thickBot="1">
      <c r="B36" s="8">
        <v>76</v>
      </c>
      <c r="C36" s="10"/>
      <c r="D36">
        <f t="shared" si="0"/>
        <v>32</v>
      </c>
      <c r="H36" s="32" t="s">
        <v>94</v>
      </c>
      <c r="I36" s="105" t="s">
        <v>41</v>
      </c>
      <c r="J36" s="106"/>
      <c r="K36" s="40" t="s">
        <v>12</v>
      </c>
      <c r="M36" t="s">
        <v>109</v>
      </c>
      <c r="N36" t="s">
        <v>108</v>
      </c>
    </row>
    <row r="37" spans="2:14">
      <c r="B37" s="8">
        <v>78</v>
      </c>
      <c r="C37" s="10"/>
      <c r="D37">
        <f t="shared" si="0"/>
        <v>33</v>
      </c>
      <c r="H37" s="33">
        <f>1</f>
        <v>1</v>
      </c>
      <c r="I37" s="31">
        <f>1</f>
        <v>1</v>
      </c>
      <c r="J37" s="37">
        <f>I37+$I$34</f>
        <v>145.1</v>
      </c>
      <c r="K37" s="34">
        <f>COUNTA($B$5:$B$58)</f>
        <v>54</v>
      </c>
      <c r="M37" t="s">
        <v>98</v>
      </c>
      <c r="N37" s="34">
        <f>COUNTA($B$5:$B$58)</f>
        <v>54</v>
      </c>
    </row>
    <row r="38" spans="2:14">
      <c r="B38" s="8">
        <v>81</v>
      </c>
      <c r="C38" s="10"/>
      <c r="D38">
        <f t="shared" si="0"/>
        <v>34</v>
      </c>
      <c r="H38" s="34">
        <f>H37+1</f>
        <v>2</v>
      </c>
      <c r="I38" s="38">
        <f>J37</f>
        <v>145.1</v>
      </c>
      <c r="J38" s="29">
        <f>I38+$I$34</f>
        <v>289.2</v>
      </c>
      <c r="K38" s="34">
        <f>COUNTA($B$59:$B$115)</f>
        <v>57</v>
      </c>
      <c r="M38" t="s">
        <v>99</v>
      </c>
      <c r="N38" s="34">
        <f>COUNTA($B$59:$B$115)</f>
        <v>57</v>
      </c>
    </row>
    <row r="39" spans="2:14">
      <c r="B39" s="8">
        <v>81</v>
      </c>
      <c r="C39" s="10"/>
      <c r="D39">
        <f t="shared" si="0"/>
        <v>35</v>
      </c>
      <c r="H39" s="34">
        <f t="shared" ref="H39:H46" si="1">H38+1</f>
        <v>3</v>
      </c>
      <c r="I39" s="38">
        <f>J38</f>
        <v>289.2</v>
      </c>
      <c r="J39" s="29">
        <f>I39+$I$34</f>
        <v>433.29999999999995</v>
      </c>
      <c r="K39" s="34">
        <f>COUNTA($B$116:$B$178)</f>
        <v>63</v>
      </c>
      <c r="M39" t="s">
        <v>100</v>
      </c>
      <c r="N39" s="34">
        <f>COUNTA($B$116:$B$178)</f>
        <v>63</v>
      </c>
    </row>
    <row r="40" spans="2:14">
      <c r="B40" s="8">
        <v>83</v>
      </c>
      <c r="C40" s="10"/>
      <c r="D40">
        <f t="shared" si="0"/>
        <v>36</v>
      </c>
      <c r="H40" s="34">
        <f t="shared" si="1"/>
        <v>4</v>
      </c>
      <c r="I40" s="38">
        <f t="shared" ref="I40:I46" si="2">J39</f>
        <v>433.29999999999995</v>
      </c>
      <c r="J40" s="29">
        <f t="shared" ref="J40:J46" si="3">I40+$I$34</f>
        <v>577.4</v>
      </c>
      <c r="K40" s="34">
        <f>COUNTA($B$179:$B$202)</f>
        <v>24</v>
      </c>
      <c r="M40" t="s">
        <v>101</v>
      </c>
      <c r="N40" s="34">
        <f>COUNTA($B$179:$B$202)</f>
        <v>24</v>
      </c>
    </row>
    <row r="41" spans="2:14">
      <c r="B41" s="8">
        <v>94</v>
      </c>
      <c r="C41" s="10"/>
      <c r="D41">
        <f t="shared" si="0"/>
        <v>37</v>
      </c>
      <c r="H41" s="34">
        <f t="shared" si="1"/>
        <v>5</v>
      </c>
      <c r="I41" s="38">
        <f t="shared" si="2"/>
        <v>577.4</v>
      </c>
      <c r="J41" s="29">
        <f t="shared" si="3"/>
        <v>721.5</v>
      </c>
      <c r="K41" s="34">
        <v>0</v>
      </c>
      <c r="M41" t="s">
        <v>102</v>
      </c>
      <c r="N41" s="34">
        <v>0</v>
      </c>
    </row>
    <row r="42" spans="2:14">
      <c r="B42" s="8">
        <v>99</v>
      </c>
      <c r="C42" s="10"/>
      <c r="D42">
        <f t="shared" si="0"/>
        <v>38</v>
      </c>
      <c r="H42" s="34">
        <f t="shared" si="1"/>
        <v>6</v>
      </c>
      <c r="I42" s="38">
        <f t="shared" si="2"/>
        <v>721.5</v>
      </c>
      <c r="J42" s="29">
        <f t="shared" si="3"/>
        <v>865.6</v>
      </c>
      <c r="K42" s="34">
        <v>0</v>
      </c>
      <c r="M42" t="s">
        <v>103</v>
      </c>
      <c r="N42" s="34">
        <v>0</v>
      </c>
    </row>
    <row r="43" spans="2:14">
      <c r="B43" s="8">
        <v>102</v>
      </c>
      <c r="C43" s="10"/>
      <c r="D43">
        <f t="shared" si="0"/>
        <v>39</v>
      </c>
      <c r="H43" s="34">
        <f t="shared" si="1"/>
        <v>7</v>
      </c>
      <c r="I43" s="38">
        <f t="shared" si="2"/>
        <v>865.6</v>
      </c>
      <c r="J43" s="29">
        <f t="shared" si="3"/>
        <v>1009.7</v>
      </c>
      <c r="K43" s="34">
        <f>COUNTA($B$203:$B$204)</f>
        <v>2</v>
      </c>
      <c r="M43" t="s">
        <v>104</v>
      </c>
      <c r="N43" s="34">
        <f>COUNTA($B$203:$B$204)</f>
        <v>2</v>
      </c>
    </row>
    <row r="44" spans="2:14">
      <c r="B44" s="8">
        <v>102</v>
      </c>
      <c r="C44" s="10"/>
      <c r="D44">
        <f t="shared" si="0"/>
        <v>40</v>
      </c>
      <c r="H44" s="34">
        <f t="shared" si="1"/>
        <v>8</v>
      </c>
      <c r="I44" s="38">
        <f t="shared" si="2"/>
        <v>1009.7</v>
      </c>
      <c r="J44" s="29">
        <f t="shared" si="3"/>
        <v>1153.8</v>
      </c>
      <c r="K44" s="34">
        <f>COUNTA($B$205:$B$207)</f>
        <v>3</v>
      </c>
      <c r="M44" t="s">
        <v>105</v>
      </c>
      <c r="N44" s="34">
        <f>COUNTA($B$205:$B$207)</f>
        <v>3</v>
      </c>
    </row>
    <row r="45" spans="2:14">
      <c r="B45" s="8">
        <v>104</v>
      </c>
      <c r="C45" s="10"/>
      <c r="D45">
        <f t="shared" si="0"/>
        <v>41</v>
      </c>
      <c r="H45" s="34">
        <f t="shared" si="1"/>
        <v>9</v>
      </c>
      <c r="I45" s="38">
        <f t="shared" si="2"/>
        <v>1153.8</v>
      </c>
      <c r="J45" s="29">
        <f t="shared" si="3"/>
        <v>1297.8999999999999</v>
      </c>
      <c r="K45" s="34">
        <f>COUNTA($B$208:$B$211)</f>
        <v>4</v>
      </c>
      <c r="M45" t="s">
        <v>106</v>
      </c>
      <c r="N45" s="34">
        <f>COUNTA($B$208:$B$211)</f>
        <v>4</v>
      </c>
    </row>
    <row r="46" spans="2:14" ht="15" thickBot="1">
      <c r="B46" s="8">
        <v>107</v>
      </c>
      <c r="C46" s="10"/>
      <c r="D46">
        <f t="shared" si="0"/>
        <v>42</v>
      </c>
      <c r="H46" s="35">
        <f t="shared" si="1"/>
        <v>10</v>
      </c>
      <c r="I46" s="39">
        <f t="shared" si="2"/>
        <v>1297.8999999999999</v>
      </c>
      <c r="J46" s="30">
        <f t="shared" si="3"/>
        <v>1441.9999999999998</v>
      </c>
      <c r="K46" s="35">
        <v>3</v>
      </c>
      <c r="M46" t="s">
        <v>107</v>
      </c>
      <c r="N46" s="35">
        <v>3</v>
      </c>
    </row>
    <row r="47" spans="2:14">
      <c r="B47" s="8">
        <v>110</v>
      </c>
      <c r="C47" s="10"/>
      <c r="D47">
        <f t="shared" si="0"/>
        <v>43</v>
      </c>
    </row>
    <row r="48" spans="2:14">
      <c r="B48" s="8">
        <v>111</v>
      </c>
      <c r="C48" s="10"/>
      <c r="D48">
        <f t="shared" si="0"/>
        <v>44</v>
      </c>
    </row>
    <row r="49" spans="2:10">
      <c r="B49" s="8">
        <v>116</v>
      </c>
      <c r="C49" s="10"/>
      <c r="D49">
        <f t="shared" si="0"/>
        <v>45</v>
      </c>
      <c r="J49" s="12" t="s">
        <v>38</v>
      </c>
    </row>
    <row r="50" spans="2:10">
      <c r="B50" s="8">
        <v>118</v>
      </c>
      <c r="C50" s="10"/>
      <c r="D50">
        <f t="shared" si="0"/>
        <v>46</v>
      </c>
    </row>
    <row r="51" spans="2:10">
      <c r="B51" s="8">
        <v>119</v>
      </c>
      <c r="C51" s="10"/>
      <c r="D51">
        <f t="shared" si="0"/>
        <v>47</v>
      </c>
    </row>
    <row r="52" spans="2:10">
      <c r="B52" s="8">
        <v>121</v>
      </c>
      <c r="C52" s="10"/>
      <c r="D52">
        <f t="shared" si="0"/>
        <v>48</v>
      </c>
    </row>
    <row r="53" spans="2:10">
      <c r="B53" s="8">
        <v>124</v>
      </c>
      <c r="C53" s="10"/>
      <c r="D53">
        <f t="shared" si="0"/>
        <v>49</v>
      </c>
    </row>
    <row r="54" spans="2:10">
      <c r="B54" s="8">
        <v>126</v>
      </c>
      <c r="C54" s="10"/>
      <c r="D54">
        <f t="shared" si="0"/>
        <v>50</v>
      </c>
    </row>
    <row r="55" spans="2:10">
      <c r="B55" s="8">
        <v>127</v>
      </c>
      <c r="C55" s="10"/>
      <c r="D55">
        <f t="shared" si="0"/>
        <v>51</v>
      </c>
    </row>
    <row r="56" spans="2:10">
      <c r="B56" s="8">
        <v>137</v>
      </c>
      <c r="C56" s="10"/>
      <c r="D56">
        <f t="shared" si="0"/>
        <v>52</v>
      </c>
    </row>
    <row r="57" spans="2:10">
      <c r="B57" s="8">
        <v>139</v>
      </c>
      <c r="C57" s="10"/>
      <c r="D57">
        <f t="shared" si="0"/>
        <v>53</v>
      </c>
    </row>
    <row r="58" spans="2:10">
      <c r="B58" s="8">
        <v>141</v>
      </c>
      <c r="C58" s="10">
        <v>1</v>
      </c>
      <c r="D58">
        <f t="shared" si="0"/>
        <v>54</v>
      </c>
      <c r="E58">
        <f>115-59+1</f>
        <v>57</v>
      </c>
    </row>
    <row r="59" spans="2:10">
      <c r="B59" s="8">
        <v>146</v>
      </c>
      <c r="C59" s="9">
        <v>2</v>
      </c>
      <c r="D59">
        <v>1</v>
      </c>
    </row>
    <row r="60" spans="2:10">
      <c r="B60" s="8">
        <v>149</v>
      </c>
      <c r="C60" s="9"/>
      <c r="D60">
        <f>D59+1</f>
        <v>2</v>
      </c>
    </row>
    <row r="61" spans="2:10">
      <c r="B61" s="8">
        <v>150</v>
      </c>
      <c r="C61" s="9"/>
      <c r="D61">
        <f t="shared" ref="D61:D115" si="4">D60+1</f>
        <v>3</v>
      </c>
    </row>
    <row r="62" spans="2:10">
      <c r="B62" s="8">
        <v>153</v>
      </c>
      <c r="C62" s="9"/>
      <c r="D62">
        <f t="shared" si="4"/>
        <v>4</v>
      </c>
    </row>
    <row r="63" spans="2:10">
      <c r="B63" s="8">
        <v>157</v>
      </c>
      <c r="C63" s="9"/>
      <c r="D63">
        <f t="shared" si="4"/>
        <v>5</v>
      </c>
    </row>
    <row r="64" spans="2:10">
      <c r="B64" s="8">
        <v>158</v>
      </c>
      <c r="C64" s="9"/>
      <c r="D64">
        <f t="shared" si="4"/>
        <v>6</v>
      </c>
    </row>
    <row r="65" spans="2:4">
      <c r="B65" s="8">
        <v>158</v>
      </c>
      <c r="C65" s="9"/>
      <c r="D65">
        <f t="shared" si="4"/>
        <v>7</v>
      </c>
    </row>
    <row r="66" spans="2:4">
      <c r="B66" s="8">
        <v>159</v>
      </c>
      <c r="C66" s="9"/>
      <c r="D66">
        <f t="shared" si="4"/>
        <v>8</v>
      </c>
    </row>
    <row r="67" spans="2:4">
      <c r="B67" s="8">
        <v>161</v>
      </c>
      <c r="C67" s="9"/>
      <c r="D67">
        <f t="shared" si="4"/>
        <v>9</v>
      </c>
    </row>
    <row r="68" spans="2:4">
      <c r="B68" s="8">
        <v>162</v>
      </c>
      <c r="C68" s="9"/>
      <c r="D68">
        <f t="shared" si="4"/>
        <v>10</v>
      </c>
    </row>
    <row r="69" spans="2:4">
      <c r="B69" s="8">
        <v>163</v>
      </c>
      <c r="C69" s="9"/>
      <c r="D69">
        <f t="shared" si="4"/>
        <v>11</v>
      </c>
    </row>
    <row r="70" spans="2:4">
      <c r="B70" s="8">
        <v>165</v>
      </c>
      <c r="C70" s="9"/>
      <c r="D70">
        <f t="shared" si="4"/>
        <v>12</v>
      </c>
    </row>
    <row r="71" spans="2:4">
      <c r="B71" s="8">
        <v>165</v>
      </c>
      <c r="C71" s="9"/>
      <c r="D71">
        <f t="shared" si="4"/>
        <v>13</v>
      </c>
    </row>
    <row r="72" spans="2:4">
      <c r="B72" s="8">
        <v>165</v>
      </c>
      <c r="C72" s="9"/>
      <c r="D72">
        <f t="shared" si="4"/>
        <v>14</v>
      </c>
    </row>
    <row r="73" spans="2:4">
      <c r="B73" s="8">
        <v>171</v>
      </c>
      <c r="C73" s="9"/>
      <c r="D73">
        <f t="shared" si="4"/>
        <v>15</v>
      </c>
    </row>
    <row r="74" spans="2:4">
      <c r="B74" s="8">
        <v>171</v>
      </c>
      <c r="C74" s="9"/>
      <c r="D74">
        <f t="shared" si="4"/>
        <v>16</v>
      </c>
    </row>
    <row r="75" spans="2:4">
      <c r="B75" s="8">
        <v>173</v>
      </c>
      <c r="C75" s="9"/>
      <c r="D75">
        <f t="shared" si="4"/>
        <v>17</v>
      </c>
    </row>
    <row r="76" spans="2:4">
      <c r="B76" s="8">
        <v>173</v>
      </c>
      <c r="C76" s="9"/>
      <c r="D76">
        <f t="shared" si="4"/>
        <v>18</v>
      </c>
    </row>
    <row r="77" spans="2:4">
      <c r="B77" s="8">
        <v>187</v>
      </c>
      <c r="C77" s="9"/>
      <c r="D77">
        <f t="shared" si="4"/>
        <v>19</v>
      </c>
    </row>
    <row r="78" spans="2:4">
      <c r="B78" s="8">
        <v>188</v>
      </c>
      <c r="C78" s="9"/>
      <c r="D78">
        <f t="shared" si="4"/>
        <v>20</v>
      </c>
    </row>
    <row r="79" spans="2:4">
      <c r="B79" s="8">
        <v>191</v>
      </c>
      <c r="C79" s="9"/>
      <c r="D79">
        <f t="shared" si="4"/>
        <v>21</v>
      </c>
    </row>
    <row r="80" spans="2:4">
      <c r="B80" s="8">
        <v>191</v>
      </c>
      <c r="C80" s="9"/>
      <c r="D80">
        <f t="shared" si="4"/>
        <v>22</v>
      </c>
    </row>
    <row r="81" spans="2:4">
      <c r="B81" s="8">
        <v>198</v>
      </c>
      <c r="C81" s="9"/>
      <c r="D81">
        <f t="shared" si="4"/>
        <v>23</v>
      </c>
    </row>
    <row r="82" spans="2:4">
      <c r="B82" s="8">
        <v>201</v>
      </c>
      <c r="C82" s="9"/>
      <c r="D82">
        <f t="shared" si="4"/>
        <v>24</v>
      </c>
    </row>
    <row r="83" spans="2:4">
      <c r="B83" s="8">
        <v>205</v>
      </c>
      <c r="C83" s="9"/>
      <c r="D83">
        <f t="shared" si="4"/>
        <v>25</v>
      </c>
    </row>
    <row r="84" spans="2:4">
      <c r="B84" s="8">
        <v>205</v>
      </c>
      <c r="C84" s="9"/>
      <c r="D84">
        <f t="shared" si="4"/>
        <v>26</v>
      </c>
    </row>
    <row r="85" spans="2:4">
      <c r="B85" s="8">
        <v>206</v>
      </c>
      <c r="C85" s="9"/>
      <c r="D85">
        <f t="shared" si="4"/>
        <v>27</v>
      </c>
    </row>
    <row r="86" spans="2:4">
      <c r="B86" s="8">
        <v>209</v>
      </c>
      <c r="C86" s="9"/>
      <c r="D86">
        <f t="shared" si="4"/>
        <v>28</v>
      </c>
    </row>
    <row r="87" spans="2:4">
      <c r="B87" s="8">
        <v>211</v>
      </c>
      <c r="C87" s="9"/>
      <c r="D87">
        <f t="shared" si="4"/>
        <v>29</v>
      </c>
    </row>
    <row r="88" spans="2:4">
      <c r="B88" s="8">
        <v>213</v>
      </c>
      <c r="C88" s="9"/>
      <c r="D88">
        <f t="shared" si="4"/>
        <v>30</v>
      </c>
    </row>
    <row r="89" spans="2:4">
      <c r="B89" s="8">
        <v>217</v>
      </c>
      <c r="C89" s="9"/>
      <c r="D89">
        <f t="shared" si="4"/>
        <v>31</v>
      </c>
    </row>
    <row r="90" spans="2:4">
      <c r="B90" s="8">
        <v>218</v>
      </c>
      <c r="C90" s="9"/>
      <c r="D90">
        <f t="shared" si="4"/>
        <v>32</v>
      </c>
    </row>
    <row r="91" spans="2:4">
      <c r="B91" s="8">
        <v>218</v>
      </c>
      <c r="C91" s="9"/>
      <c r="D91">
        <f t="shared" si="4"/>
        <v>33</v>
      </c>
    </row>
    <row r="92" spans="2:4">
      <c r="B92" s="8">
        <v>226</v>
      </c>
      <c r="C92" s="9"/>
      <c r="D92">
        <f t="shared" si="4"/>
        <v>34</v>
      </c>
    </row>
    <row r="93" spans="2:4">
      <c r="B93" s="8">
        <v>227</v>
      </c>
      <c r="C93" s="9"/>
      <c r="D93">
        <f t="shared" si="4"/>
        <v>35</v>
      </c>
    </row>
    <row r="94" spans="2:4">
      <c r="B94" s="8">
        <v>235</v>
      </c>
      <c r="C94" s="9"/>
      <c r="D94">
        <f t="shared" si="4"/>
        <v>36</v>
      </c>
    </row>
    <row r="95" spans="2:4">
      <c r="B95" s="8">
        <v>236</v>
      </c>
      <c r="C95" s="9"/>
      <c r="D95">
        <f t="shared" si="4"/>
        <v>37</v>
      </c>
    </row>
    <row r="96" spans="2:4">
      <c r="B96" s="8">
        <v>238</v>
      </c>
      <c r="C96" s="9"/>
      <c r="D96">
        <f t="shared" si="4"/>
        <v>38</v>
      </c>
    </row>
    <row r="97" spans="2:4">
      <c r="B97" s="8">
        <v>241</v>
      </c>
      <c r="C97" s="9"/>
      <c r="D97">
        <f t="shared" si="4"/>
        <v>39</v>
      </c>
    </row>
    <row r="98" spans="2:4">
      <c r="B98" s="8">
        <v>242</v>
      </c>
      <c r="C98" s="9"/>
      <c r="D98">
        <f t="shared" si="4"/>
        <v>40</v>
      </c>
    </row>
    <row r="99" spans="2:4">
      <c r="B99" s="8">
        <v>242</v>
      </c>
      <c r="C99" s="9"/>
      <c r="D99">
        <f t="shared" si="4"/>
        <v>41</v>
      </c>
    </row>
    <row r="100" spans="2:4">
      <c r="B100" s="8">
        <v>249</v>
      </c>
      <c r="C100" s="9"/>
      <c r="D100">
        <f t="shared" si="4"/>
        <v>42</v>
      </c>
    </row>
    <row r="101" spans="2:4">
      <c r="B101" s="8">
        <v>257</v>
      </c>
      <c r="C101" s="9"/>
      <c r="D101">
        <f t="shared" si="4"/>
        <v>43</v>
      </c>
    </row>
    <row r="102" spans="2:4">
      <c r="B102" s="8">
        <v>259</v>
      </c>
      <c r="C102" s="9"/>
      <c r="D102">
        <f t="shared" si="4"/>
        <v>44</v>
      </c>
    </row>
    <row r="103" spans="2:4">
      <c r="B103" s="8">
        <v>259</v>
      </c>
      <c r="C103" s="9"/>
      <c r="D103">
        <f t="shared" si="4"/>
        <v>45</v>
      </c>
    </row>
    <row r="104" spans="2:4">
      <c r="B104" s="8">
        <v>260</v>
      </c>
      <c r="C104" s="9"/>
      <c r="D104">
        <f t="shared" si="4"/>
        <v>46</v>
      </c>
    </row>
    <row r="105" spans="2:4">
      <c r="B105" s="8">
        <v>261</v>
      </c>
      <c r="C105" s="9"/>
      <c r="D105">
        <f t="shared" si="4"/>
        <v>47</v>
      </c>
    </row>
    <row r="106" spans="2:4">
      <c r="B106" s="8">
        <v>263</v>
      </c>
      <c r="C106" s="9"/>
      <c r="D106">
        <f t="shared" si="4"/>
        <v>48</v>
      </c>
    </row>
    <row r="107" spans="2:4">
      <c r="B107" s="8">
        <v>266</v>
      </c>
      <c r="C107" s="9"/>
      <c r="D107">
        <f t="shared" si="4"/>
        <v>49</v>
      </c>
    </row>
    <row r="108" spans="2:4">
      <c r="B108" s="8">
        <v>269</v>
      </c>
      <c r="C108" s="9"/>
      <c r="D108">
        <f t="shared" si="4"/>
        <v>50</v>
      </c>
    </row>
    <row r="109" spans="2:4">
      <c r="B109" s="8">
        <v>270</v>
      </c>
      <c r="C109" s="9"/>
      <c r="D109">
        <f t="shared" si="4"/>
        <v>51</v>
      </c>
    </row>
    <row r="110" spans="2:4">
      <c r="B110" s="8">
        <v>272</v>
      </c>
      <c r="C110" s="9"/>
      <c r="D110">
        <f t="shared" si="4"/>
        <v>52</v>
      </c>
    </row>
    <row r="111" spans="2:4">
      <c r="B111" s="8">
        <v>273</v>
      </c>
      <c r="C111" s="9"/>
      <c r="D111">
        <f t="shared" si="4"/>
        <v>53</v>
      </c>
    </row>
    <row r="112" spans="2:4">
      <c r="B112" s="8">
        <v>273</v>
      </c>
      <c r="C112" s="9"/>
      <c r="D112">
        <f t="shared" si="4"/>
        <v>54</v>
      </c>
    </row>
    <row r="113" spans="2:5">
      <c r="B113" s="8">
        <v>278</v>
      </c>
      <c r="C113" s="9"/>
      <c r="D113">
        <f t="shared" si="4"/>
        <v>55</v>
      </c>
    </row>
    <row r="114" spans="2:5">
      <c r="B114" s="8">
        <v>282</v>
      </c>
      <c r="C114" s="9"/>
      <c r="D114">
        <f t="shared" si="4"/>
        <v>56</v>
      </c>
    </row>
    <row r="115" spans="2:5">
      <c r="B115" s="8">
        <v>285</v>
      </c>
      <c r="C115" s="9">
        <v>2</v>
      </c>
      <c r="D115">
        <f t="shared" si="4"/>
        <v>57</v>
      </c>
    </row>
    <row r="116" spans="2:5">
      <c r="B116" s="8">
        <v>291</v>
      </c>
      <c r="C116" s="10">
        <v>3</v>
      </c>
      <c r="D116">
        <v>1</v>
      </c>
      <c r="E116" s="8">
        <f>178-116+1</f>
        <v>63</v>
      </c>
    </row>
    <row r="117" spans="2:5">
      <c r="B117" s="8">
        <v>292</v>
      </c>
      <c r="C117" s="10"/>
      <c r="D117">
        <f>D116+1</f>
        <v>2</v>
      </c>
    </row>
    <row r="118" spans="2:5">
      <c r="B118" s="8">
        <v>293</v>
      </c>
      <c r="C118" s="10"/>
      <c r="D118">
        <f t="shared" ref="D118:D178" si="5">D117+1</f>
        <v>3</v>
      </c>
    </row>
    <row r="119" spans="2:5">
      <c r="B119" s="8">
        <v>298</v>
      </c>
      <c r="C119" s="10"/>
      <c r="D119">
        <f t="shared" si="5"/>
        <v>4</v>
      </c>
    </row>
    <row r="120" spans="2:5">
      <c r="B120" s="8">
        <v>307</v>
      </c>
      <c r="C120" s="10"/>
      <c r="D120">
        <f t="shared" si="5"/>
        <v>5</v>
      </c>
    </row>
    <row r="121" spans="2:5">
      <c r="B121" s="8">
        <v>309</v>
      </c>
      <c r="C121" s="10"/>
      <c r="D121">
        <f t="shared" si="5"/>
        <v>6</v>
      </c>
    </row>
    <row r="122" spans="2:5">
      <c r="B122" s="8">
        <v>315</v>
      </c>
      <c r="C122" s="10"/>
      <c r="D122">
        <f t="shared" si="5"/>
        <v>7</v>
      </c>
    </row>
    <row r="123" spans="2:5">
      <c r="B123" s="8">
        <v>315</v>
      </c>
      <c r="C123" s="10"/>
      <c r="D123">
        <f t="shared" si="5"/>
        <v>8</v>
      </c>
    </row>
    <row r="124" spans="2:5">
      <c r="B124" s="8">
        <v>315</v>
      </c>
      <c r="C124" s="10"/>
      <c r="D124">
        <f t="shared" si="5"/>
        <v>9</v>
      </c>
    </row>
    <row r="125" spans="2:5">
      <c r="B125" s="8">
        <v>317</v>
      </c>
      <c r="C125" s="10"/>
      <c r="D125">
        <f t="shared" si="5"/>
        <v>10</v>
      </c>
    </row>
    <row r="126" spans="2:5">
      <c r="B126" s="8">
        <v>317</v>
      </c>
      <c r="C126" s="10"/>
      <c r="D126">
        <f t="shared" si="5"/>
        <v>11</v>
      </c>
    </row>
    <row r="127" spans="2:5">
      <c r="B127" s="8">
        <v>319</v>
      </c>
      <c r="C127" s="10"/>
      <c r="D127">
        <f t="shared" si="5"/>
        <v>12</v>
      </c>
    </row>
    <row r="128" spans="2:5">
      <c r="B128" s="8">
        <v>320</v>
      </c>
      <c r="C128" s="10"/>
      <c r="D128">
        <f t="shared" si="5"/>
        <v>13</v>
      </c>
    </row>
    <row r="129" spans="2:4">
      <c r="B129" s="8">
        <v>323</v>
      </c>
      <c r="C129" s="10"/>
      <c r="D129">
        <f t="shared" si="5"/>
        <v>14</v>
      </c>
    </row>
    <row r="130" spans="2:4">
      <c r="B130" s="8">
        <v>325</v>
      </c>
      <c r="C130" s="10"/>
      <c r="D130">
        <f t="shared" si="5"/>
        <v>15</v>
      </c>
    </row>
    <row r="131" spans="2:4">
      <c r="B131" s="8">
        <v>329</v>
      </c>
      <c r="C131" s="10"/>
      <c r="D131">
        <f t="shared" si="5"/>
        <v>16</v>
      </c>
    </row>
    <row r="132" spans="2:4">
      <c r="B132" s="8">
        <v>329</v>
      </c>
      <c r="C132" s="10"/>
      <c r="D132">
        <f t="shared" si="5"/>
        <v>17</v>
      </c>
    </row>
    <row r="133" spans="2:4">
      <c r="B133" s="8">
        <v>337</v>
      </c>
      <c r="C133" s="10"/>
      <c r="D133">
        <f t="shared" si="5"/>
        <v>18</v>
      </c>
    </row>
    <row r="134" spans="2:4">
      <c r="B134" s="8">
        <v>339</v>
      </c>
      <c r="C134" s="10"/>
      <c r="D134">
        <f t="shared" si="5"/>
        <v>19</v>
      </c>
    </row>
    <row r="135" spans="2:4">
      <c r="B135" s="8">
        <v>344</v>
      </c>
      <c r="C135" s="10"/>
      <c r="D135">
        <f t="shared" si="5"/>
        <v>20</v>
      </c>
    </row>
    <row r="136" spans="2:4">
      <c r="B136" s="8">
        <v>348</v>
      </c>
      <c r="C136" s="10"/>
      <c r="D136">
        <f t="shared" si="5"/>
        <v>21</v>
      </c>
    </row>
    <row r="137" spans="2:4">
      <c r="B137" s="8">
        <v>348</v>
      </c>
      <c r="C137" s="10"/>
      <c r="D137">
        <f t="shared" si="5"/>
        <v>22</v>
      </c>
    </row>
    <row r="138" spans="2:4">
      <c r="B138" s="8">
        <v>350</v>
      </c>
      <c r="C138" s="10"/>
      <c r="D138">
        <f t="shared" si="5"/>
        <v>23</v>
      </c>
    </row>
    <row r="139" spans="2:4">
      <c r="B139" s="8">
        <v>351</v>
      </c>
      <c r="C139" s="10"/>
      <c r="D139">
        <f t="shared" si="5"/>
        <v>24</v>
      </c>
    </row>
    <row r="140" spans="2:4">
      <c r="B140" s="8">
        <v>352</v>
      </c>
      <c r="C140" s="10"/>
      <c r="D140">
        <f t="shared" si="5"/>
        <v>25</v>
      </c>
    </row>
    <row r="141" spans="2:4">
      <c r="B141" s="8">
        <v>352</v>
      </c>
      <c r="C141" s="10"/>
      <c r="D141">
        <f t="shared" si="5"/>
        <v>26</v>
      </c>
    </row>
    <row r="142" spans="2:4">
      <c r="B142" s="8">
        <v>353</v>
      </c>
      <c r="C142" s="10"/>
      <c r="D142">
        <f t="shared" si="5"/>
        <v>27</v>
      </c>
    </row>
    <row r="143" spans="2:4">
      <c r="B143" s="8">
        <v>356</v>
      </c>
      <c r="C143" s="10"/>
      <c r="D143">
        <f t="shared" si="5"/>
        <v>28</v>
      </c>
    </row>
    <row r="144" spans="2:4">
      <c r="B144" s="8">
        <v>356</v>
      </c>
      <c r="C144" s="10"/>
      <c r="D144">
        <f t="shared" si="5"/>
        <v>29</v>
      </c>
    </row>
    <row r="145" spans="2:4">
      <c r="B145" s="8">
        <v>360</v>
      </c>
      <c r="C145" s="10"/>
      <c r="D145">
        <f t="shared" si="5"/>
        <v>30</v>
      </c>
    </row>
    <row r="146" spans="2:4">
      <c r="B146" s="8">
        <v>364</v>
      </c>
      <c r="C146" s="10"/>
      <c r="D146">
        <f t="shared" si="5"/>
        <v>31</v>
      </c>
    </row>
    <row r="147" spans="2:4">
      <c r="B147" s="8">
        <v>365</v>
      </c>
      <c r="C147" s="10"/>
      <c r="D147">
        <f t="shared" si="5"/>
        <v>32</v>
      </c>
    </row>
    <row r="148" spans="2:4">
      <c r="B148" s="8">
        <v>366</v>
      </c>
      <c r="C148" s="10"/>
      <c r="D148">
        <f t="shared" si="5"/>
        <v>33</v>
      </c>
    </row>
    <row r="149" spans="2:4">
      <c r="B149" s="8">
        <v>369</v>
      </c>
      <c r="C149" s="10"/>
      <c r="D149">
        <f t="shared" si="5"/>
        <v>34</v>
      </c>
    </row>
    <row r="150" spans="2:4">
      <c r="B150" s="8">
        <v>373</v>
      </c>
      <c r="C150" s="10"/>
      <c r="D150">
        <f t="shared" si="5"/>
        <v>35</v>
      </c>
    </row>
    <row r="151" spans="2:4">
      <c r="B151" s="8">
        <v>377</v>
      </c>
      <c r="C151" s="10"/>
      <c r="D151">
        <f t="shared" si="5"/>
        <v>36</v>
      </c>
    </row>
    <row r="152" spans="2:4">
      <c r="B152" s="8">
        <v>378</v>
      </c>
      <c r="C152" s="10"/>
      <c r="D152">
        <f t="shared" si="5"/>
        <v>37</v>
      </c>
    </row>
    <row r="153" spans="2:4">
      <c r="B153" s="8">
        <v>379</v>
      </c>
      <c r="C153" s="10"/>
      <c r="D153">
        <f t="shared" si="5"/>
        <v>38</v>
      </c>
    </row>
    <row r="154" spans="2:4">
      <c r="B154" s="8">
        <v>380</v>
      </c>
      <c r="C154" s="10"/>
      <c r="D154">
        <f t="shared" si="5"/>
        <v>39</v>
      </c>
    </row>
    <row r="155" spans="2:4">
      <c r="B155" s="8">
        <v>381</v>
      </c>
      <c r="C155" s="10"/>
      <c r="D155">
        <f t="shared" si="5"/>
        <v>40</v>
      </c>
    </row>
    <row r="156" spans="2:4">
      <c r="B156" s="8">
        <v>384</v>
      </c>
      <c r="C156" s="10"/>
      <c r="D156">
        <f t="shared" si="5"/>
        <v>41</v>
      </c>
    </row>
    <row r="157" spans="2:4">
      <c r="B157" s="8">
        <v>384</v>
      </c>
      <c r="C157" s="10"/>
      <c r="D157">
        <f t="shared" si="5"/>
        <v>42</v>
      </c>
    </row>
    <row r="158" spans="2:4">
      <c r="B158" s="8">
        <v>384</v>
      </c>
      <c r="C158" s="10"/>
      <c r="D158">
        <f t="shared" si="5"/>
        <v>43</v>
      </c>
    </row>
    <row r="159" spans="2:4">
      <c r="B159" s="8">
        <v>385</v>
      </c>
      <c r="C159" s="10"/>
      <c r="D159">
        <f t="shared" si="5"/>
        <v>44</v>
      </c>
    </row>
    <row r="160" spans="2:4">
      <c r="B160" s="8">
        <v>386</v>
      </c>
      <c r="C160" s="10"/>
      <c r="D160">
        <f t="shared" si="5"/>
        <v>45</v>
      </c>
    </row>
    <row r="161" spans="2:4">
      <c r="B161" s="8">
        <v>388</v>
      </c>
      <c r="C161" s="10"/>
      <c r="D161">
        <f t="shared" si="5"/>
        <v>46</v>
      </c>
    </row>
    <row r="162" spans="2:4">
      <c r="B162" s="8">
        <v>390</v>
      </c>
      <c r="C162" s="10"/>
      <c r="D162">
        <f t="shared" si="5"/>
        <v>47</v>
      </c>
    </row>
    <row r="163" spans="2:4">
      <c r="B163" s="8">
        <v>391</v>
      </c>
      <c r="C163" s="10"/>
      <c r="D163">
        <f t="shared" si="5"/>
        <v>48</v>
      </c>
    </row>
    <row r="164" spans="2:4">
      <c r="B164" s="8">
        <v>391</v>
      </c>
      <c r="C164" s="10"/>
      <c r="D164">
        <f t="shared" si="5"/>
        <v>49</v>
      </c>
    </row>
    <row r="165" spans="2:4">
      <c r="B165" s="8">
        <v>392</v>
      </c>
      <c r="C165" s="10"/>
      <c r="D165">
        <f t="shared" si="5"/>
        <v>50</v>
      </c>
    </row>
    <row r="166" spans="2:4">
      <c r="B166" s="8">
        <v>393</v>
      </c>
      <c r="C166" s="10"/>
      <c r="D166">
        <f t="shared" si="5"/>
        <v>51</v>
      </c>
    </row>
    <row r="167" spans="2:4">
      <c r="B167" s="8">
        <v>394</v>
      </c>
      <c r="C167" s="10"/>
      <c r="D167">
        <f t="shared" si="5"/>
        <v>52</v>
      </c>
    </row>
    <row r="168" spans="2:4">
      <c r="B168" s="8">
        <v>405</v>
      </c>
      <c r="C168" s="10"/>
      <c r="D168">
        <f t="shared" si="5"/>
        <v>53</v>
      </c>
    </row>
    <row r="169" spans="2:4">
      <c r="B169" s="8">
        <v>407</v>
      </c>
      <c r="C169" s="10"/>
      <c r="D169">
        <f t="shared" si="5"/>
        <v>54</v>
      </c>
    </row>
    <row r="170" spans="2:4">
      <c r="B170" s="8">
        <v>407</v>
      </c>
      <c r="C170" s="10"/>
      <c r="D170">
        <f t="shared" si="5"/>
        <v>55</v>
      </c>
    </row>
    <row r="171" spans="2:4">
      <c r="B171" s="8">
        <v>412</v>
      </c>
      <c r="C171" s="10"/>
      <c r="D171">
        <f t="shared" si="5"/>
        <v>56</v>
      </c>
    </row>
    <row r="172" spans="2:4">
      <c r="B172" s="8">
        <v>419</v>
      </c>
      <c r="C172" s="10"/>
      <c r="D172">
        <f t="shared" si="5"/>
        <v>57</v>
      </c>
    </row>
    <row r="173" spans="2:4">
      <c r="B173" s="8">
        <v>424</v>
      </c>
      <c r="C173" s="10"/>
      <c r="D173">
        <f t="shared" si="5"/>
        <v>58</v>
      </c>
    </row>
    <row r="174" spans="2:4">
      <c r="B174" s="8">
        <v>426</v>
      </c>
      <c r="C174" s="10"/>
      <c r="D174">
        <f t="shared" si="5"/>
        <v>59</v>
      </c>
    </row>
    <row r="175" spans="2:4">
      <c r="B175" s="8">
        <v>428</v>
      </c>
      <c r="C175" s="10"/>
      <c r="D175">
        <f t="shared" si="5"/>
        <v>60</v>
      </c>
    </row>
    <row r="176" spans="2:4">
      <c r="B176" s="8">
        <v>431</v>
      </c>
      <c r="C176" s="10"/>
      <c r="D176">
        <f t="shared" si="5"/>
        <v>61</v>
      </c>
    </row>
    <row r="177" spans="2:5">
      <c r="B177" s="8">
        <v>431</v>
      </c>
      <c r="C177" s="10"/>
      <c r="D177">
        <f t="shared" si="5"/>
        <v>62</v>
      </c>
    </row>
    <row r="178" spans="2:5">
      <c r="B178" s="8">
        <v>432</v>
      </c>
      <c r="C178" s="10">
        <v>3</v>
      </c>
      <c r="D178">
        <f t="shared" si="5"/>
        <v>63</v>
      </c>
    </row>
    <row r="179" spans="2:5">
      <c r="B179" s="8">
        <v>436</v>
      </c>
      <c r="C179" s="11">
        <v>4</v>
      </c>
      <c r="D179">
        <f>1</f>
        <v>1</v>
      </c>
      <c r="E179">
        <f>202-179+1</f>
        <v>24</v>
      </c>
    </row>
    <row r="180" spans="2:5">
      <c r="B180" s="8">
        <v>436</v>
      </c>
      <c r="C180" s="11"/>
      <c r="D180">
        <f>D179+1</f>
        <v>2</v>
      </c>
    </row>
    <row r="181" spans="2:5">
      <c r="B181" s="8">
        <v>436</v>
      </c>
      <c r="C181" s="11"/>
      <c r="D181">
        <f t="shared" ref="D181:D202" si="6">D180+1</f>
        <v>3</v>
      </c>
    </row>
    <row r="182" spans="2:5">
      <c r="B182" s="8">
        <v>436</v>
      </c>
      <c r="C182" s="11"/>
      <c r="D182">
        <f t="shared" si="6"/>
        <v>4</v>
      </c>
    </row>
    <row r="183" spans="2:5">
      <c r="B183" s="8">
        <v>441</v>
      </c>
      <c r="C183" s="11"/>
      <c r="D183">
        <f t="shared" si="6"/>
        <v>5</v>
      </c>
    </row>
    <row r="184" spans="2:5">
      <c r="B184" s="8">
        <v>442</v>
      </c>
      <c r="C184" s="11"/>
      <c r="D184">
        <f t="shared" si="6"/>
        <v>6</v>
      </c>
    </row>
    <row r="185" spans="2:5">
      <c r="B185" s="8">
        <v>442</v>
      </c>
      <c r="C185" s="11"/>
      <c r="D185">
        <f t="shared" si="6"/>
        <v>7</v>
      </c>
    </row>
    <row r="186" spans="2:5">
      <c r="B186" s="8">
        <v>443</v>
      </c>
      <c r="C186" s="11"/>
      <c r="D186">
        <f t="shared" si="6"/>
        <v>8</v>
      </c>
    </row>
    <row r="187" spans="2:5">
      <c r="B187" s="8">
        <v>445</v>
      </c>
      <c r="C187" s="11"/>
      <c r="D187">
        <f t="shared" si="6"/>
        <v>9</v>
      </c>
    </row>
    <row r="188" spans="2:5">
      <c r="B188" s="8">
        <v>449</v>
      </c>
      <c r="C188" s="11"/>
      <c r="D188">
        <f t="shared" si="6"/>
        <v>10</v>
      </c>
    </row>
    <row r="189" spans="2:5">
      <c r="B189" s="8">
        <v>455</v>
      </c>
      <c r="C189" s="11"/>
      <c r="D189">
        <f t="shared" si="6"/>
        <v>11</v>
      </c>
    </row>
    <row r="190" spans="2:5">
      <c r="B190" s="8">
        <v>466</v>
      </c>
      <c r="C190" s="11"/>
      <c r="D190">
        <f t="shared" si="6"/>
        <v>12</v>
      </c>
    </row>
    <row r="191" spans="2:5">
      <c r="B191" s="8">
        <v>468</v>
      </c>
      <c r="C191" s="11"/>
      <c r="D191">
        <f t="shared" si="6"/>
        <v>13</v>
      </c>
    </row>
    <row r="192" spans="2:5">
      <c r="B192" s="8">
        <v>469</v>
      </c>
      <c r="C192" s="11"/>
      <c r="D192">
        <f t="shared" si="6"/>
        <v>14</v>
      </c>
    </row>
    <row r="193" spans="2:5">
      <c r="B193" s="8">
        <v>470</v>
      </c>
      <c r="C193" s="11"/>
      <c r="D193">
        <f t="shared" si="6"/>
        <v>15</v>
      </c>
    </row>
    <row r="194" spans="2:5">
      <c r="B194" s="8">
        <v>475</v>
      </c>
      <c r="C194" s="11"/>
      <c r="D194">
        <f t="shared" si="6"/>
        <v>16</v>
      </c>
    </row>
    <row r="195" spans="2:5">
      <c r="B195" s="8">
        <v>487</v>
      </c>
      <c r="C195" s="11"/>
      <c r="D195">
        <f t="shared" si="6"/>
        <v>17</v>
      </c>
    </row>
    <row r="196" spans="2:5">
      <c r="B196" s="8">
        <v>489</v>
      </c>
      <c r="C196" s="11"/>
      <c r="D196">
        <f t="shared" si="6"/>
        <v>18</v>
      </c>
    </row>
    <row r="197" spans="2:5">
      <c r="B197" s="8">
        <v>490</v>
      </c>
      <c r="C197" s="11"/>
      <c r="D197">
        <f t="shared" si="6"/>
        <v>19</v>
      </c>
    </row>
    <row r="198" spans="2:5">
      <c r="B198" s="8">
        <v>495</v>
      </c>
      <c r="C198" s="11"/>
      <c r="D198">
        <f t="shared" si="6"/>
        <v>20</v>
      </c>
    </row>
    <row r="199" spans="2:5">
      <c r="B199" s="8">
        <v>498</v>
      </c>
      <c r="C199" s="11"/>
      <c r="D199">
        <f t="shared" si="6"/>
        <v>21</v>
      </c>
    </row>
    <row r="200" spans="2:5">
      <c r="B200" s="8">
        <v>498</v>
      </c>
      <c r="C200" s="11"/>
      <c r="D200">
        <f t="shared" si="6"/>
        <v>22</v>
      </c>
    </row>
    <row r="201" spans="2:5">
      <c r="B201" s="8">
        <v>528</v>
      </c>
      <c r="C201" s="11"/>
      <c r="D201">
        <f t="shared" si="6"/>
        <v>23</v>
      </c>
    </row>
    <row r="202" spans="2:5">
      <c r="B202" s="8">
        <v>539</v>
      </c>
      <c r="C202" s="11">
        <v>4</v>
      </c>
      <c r="D202">
        <f t="shared" si="6"/>
        <v>24</v>
      </c>
    </row>
    <row r="203" spans="2:5">
      <c r="B203" s="8">
        <v>902</v>
      </c>
      <c r="C203" s="10">
        <v>7</v>
      </c>
      <c r="D203">
        <f>1</f>
        <v>1</v>
      </c>
      <c r="E203">
        <f>204-203+1</f>
        <v>2</v>
      </c>
    </row>
    <row r="204" spans="2:5">
      <c r="B204" s="8">
        <v>957</v>
      </c>
      <c r="C204" s="10">
        <v>7</v>
      </c>
      <c r="D204">
        <f>D203+1</f>
        <v>2</v>
      </c>
    </row>
    <row r="205" spans="2:5">
      <c r="B205" s="8">
        <v>1095</v>
      </c>
      <c r="C205" s="11">
        <v>8</v>
      </c>
      <c r="D205">
        <f>1</f>
        <v>1</v>
      </c>
      <c r="E205">
        <v>3</v>
      </c>
    </row>
    <row r="206" spans="2:5">
      <c r="B206" s="8">
        <v>1100</v>
      </c>
      <c r="C206" s="2"/>
      <c r="D206">
        <f>D205+1</f>
        <v>2</v>
      </c>
    </row>
    <row r="207" spans="2:5">
      <c r="B207" s="8">
        <v>1101</v>
      </c>
      <c r="C207" s="11">
        <v>8</v>
      </c>
      <c r="D207">
        <f>D206+1</f>
        <v>3</v>
      </c>
    </row>
    <row r="208" spans="2:5">
      <c r="B208" s="8">
        <v>1157</v>
      </c>
      <c r="C208" s="10">
        <v>9</v>
      </c>
      <c r="D208">
        <f>1</f>
        <v>1</v>
      </c>
      <c r="E208">
        <v>4</v>
      </c>
    </row>
    <row r="209" spans="1:11">
      <c r="B209" s="8">
        <v>1174</v>
      </c>
      <c r="C209" s="10"/>
      <c r="D209">
        <f>D208+1</f>
        <v>2</v>
      </c>
    </row>
    <row r="210" spans="1:11">
      <c r="B210" s="8">
        <v>1192</v>
      </c>
      <c r="C210" s="10"/>
      <c r="D210">
        <f t="shared" ref="D210:D211" si="7">D209+1</f>
        <v>3</v>
      </c>
    </row>
    <row r="211" spans="1:11">
      <c r="B211" s="8">
        <v>1264</v>
      </c>
      <c r="C211" s="10">
        <v>9</v>
      </c>
      <c r="D211">
        <f t="shared" si="7"/>
        <v>4</v>
      </c>
    </row>
    <row r="212" spans="1:11">
      <c r="B212" s="8">
        <v>1305</v>
      </c>
      <c r="C212" s="9">
        <v>10</v>
      </c>
      <c r="D212">
        <f>1</f>
        <v>1</v>
      </c>
      <c r="E212">
        <v>3</v>
      </c>
      <c r="F212" t="s">
        <v>38</v>
      </c>
    </row>
    <row r="213" spans="1:11">
      <c r="B213" s="8">
        <v>1368</v>
      </c>
      <c r="C213" s="9">
        <v>10</v>
      </c>
      <c r="D213">
        <f>D212+1</f>
        <v>2</v>
      </c>
    </row>
    <row r="214" spans="1:11">
      <c r="B214" s="8">
        <v>1442</v>
      </c>
      <c r="C214" s="9">
        <v>10</v>
      </c>
      <c r="D214">
        <v>1</v>
      </c>
    </row>
    <row r="216" spans="1:11">
      <c r="B216" s="9"/>
      <c r="C216" s="9"/>
      <c r="D216" s="9"/>
    </row>
    <row r="217" spans="1:11">
      <c r="B217" s="9"/>
      <c r="C217" s="9"/>
      <c r="D217" s="9"/>
    </row>
    <row r="218" spans="1:11">
      <c r="A218" t="s">
        <v>184</v>
      </c>
      <c r="B218" s="9"/>
      <c r="C218" s="9"/>
      <c r="D218" s="9"/>
    </row>
    <row r="219" spans="1:11">
      <c r="B219" s="9" t="s">
        <v>63</v>
      </c>
      <c r="C219" s="9"/>
      <c r="D219" s="104" t="s">
        <v>64</v>
      </c>
      <c r="E219" s="104"/>
      <c r="F219" s="104"/>
      <c r="G219" s="104"/>
      <c r="H219" s="104"/>
    </row>
    <row r="220" spans="1:11">
      <c r="B220" s="9"/>
      <c r="C220" s="9"/>
      <c r="D220" s="9"/>
    </row>
    <row r="221" spans="1:11">
      <c r="B221" s="9" t="s">
        <v>59</v>
      </c>
      <c r="C221" s="104" t="s">
        <v>60</v>
      </c>
      <c r="D221" s="104"/>
      <c r="E221" s="104"/>
      <c r="F221" s="104"/>
      <c r="G221" s="104"/>
      <c r="H221" s="104"/>
      <c r="I221" s="104"/>
      <c r="J221" s="104"/>
      <c r="K221" s="7"/>
    </row>
    <row r="222" spans="1:11">
      <c r="B222" s="9"/>
      <c r="C222" s="104" t="s">
        <v>110</v>
      </c>
      <c r="D222" s="104"/>
      <c r="E222" s="104"/>
      <c r="F222" s="104"/>
      <c r="G222" s="104"/>
      <c r="H222" s="104"/>
      <c r="I222" s="104"/>
      <c r="J222" s="104"/>
    </row>
    <row r="223" spans="1:11">
      <c r="B223" s="9"/>
      <c r="C223" s="9"/>
      <c r="D223" s="9"/>
    </row>
    <row r="224" spans="1:11">
      <c r="B224" s="9"/>
      <c r="C224" s="9"/>
      <c r="D224" s="9"/>
    </row>
    <row r="225" spans="2:8">
      <c r="B225" s="9"/>
      <c r="C225" s="9"/>
      <c r="D225" s="9"/>
    </row>
    <row r="226" spans="2:8">
      <c r="B226" s="9" t="s">
        <v>61</v>
      </c>
      <c r="C226" s="9"/>
      <c r="D226" s="104" t="s">
        <v>62</v>
      </c>
      <c r="E226" s="104"/>
      <c r="F226" s="104"/>
      <c r="G226" s="104"/>
      <c r="H226" s="104"/>
    </row>
    <row r="277" spans="9:14" ht="15" thickBot="1"/>
    <row r="278" spans="9:14" ht="15" thickBot="1">
      <c r="I278" s="45" t="s">
        <v>111</v>
      </c>
      <c r="J278" s="46"/>
    </row>
    <row r="279" spans="9:14">
      <c r="I279" s="43"/>
      <c r="J279" s="15"/>
      <c r="K279" s="15"/>
      <c r="L279" s="15"/>
      <c r="M279" s="15"/>
      <c r="N279" s="16"/>
    </row>
    <row r="280" spans="9:14">
      <c r="I280" s="17">
        <v>8408</v>
      </c>
      <c r="J280" s="18">
        <v>1374</v>
      </c>
      <c r="K280" s="18">
        <v>1872</v>
      </c>
      <c r="L280" s="18">
        <v>8879</v>
      </c>
      <c r="M280" s="18">
        <v>2459</v>
      </c>
      <c r="N280" s="19">
        <v>11413</v>
      </c>
    </row>
    <row r="281" spans="9:14">
      <c r="I281" s="17">
        <v>608</v>
      </c>
      <c r="J281" s="18">
        <v>14138</v>
      </c>
      <c r="K281" s="18">
        <v>6452</v>
      </c>
      <c r="L281" s="18">
        <v>1850</v>
      </c>
      <c r="M281" s="18">
        <v>2818</v>
      </c>
      <c r="N281" s="19">
        <v>1356</v>
      </c>
    </row>
    <row r="282" spans="9:14">
      <c r="I282" s="17">
        <v>10498</v>
      </c>
      <c r="J282" s="18">
        <v>7478</v>
      </c>
      <c r="K282" s="18">
        <v>4019</v>
      </c>
      <c r="L282" s="18">
        <v>4341</v>
      </c>
      <c r="M282" s="18">
        <v>739</v>
      </c>
      <c r="N282" s="19">
        <v>2127</v>
      </c>
    </row>
    <row r="283" spans="9:14">
      <c r="I283" s="17">
        <v>3653</v>
      </c>
      <c r="J283" s="18">
        <v>5794</v>
      </c>
      <c r="K283" s="18">
        <v>8305</v>
      </c>
      <c r="L283" s="18"/>
      <c r="M283" s="18"/>
      <c r="N283" s="19"/>
    </row>
    <row r="284" spans="9:14">
      <c r="I284" s="17"/>
      <c r="J284" s="18"/>
      <c r="K284" s="18"/>
      <c r="L284" s="18"/>
      <c r="M284" s="18"/>
      <c r="N284" s="19"/>
    </row>
    <row r="285" spans="9:14">
      <c r="I285" s="17"/>
      <c r="J285" s="18"/>
      <c r="K285" s="18"/>
      <c r="L285" s="18"/>
      <c r="M285" s="18"/>
      <c r="N285" s="19"/>
    </row>
    <row r="286" spans="9:14">
      <c r="I286" s="17" t="s">
        <v>38</v>
      </c>
      <c r="J286" s="18"/>
      <c r="K286" s="18"/>
      <c r="L286" s="18"/>
      <c r="M286" s="18"/>
      <c r="N286" s="19"/>
    </row>
    <row r="287" spans="9:14">
      <c r="I287" s="17" t="s">
        <v>71</v>
      </c>
      <c r="J287" s="18"/>
      <c r="K287" s="18"/>
      <c r="L287" s="18"/>
      <c r="M287" s="18"/>
      <c r="N287" s="19"/>
    </row>
    <row r="288" spans="9:14">
      <c r="I288" s="17">
        <v>608</v>
      </c>
      <c r="J288" s="18"/>
      <c r="K288" s="18" t="s">
        <v>67</v>
      </c>
      <c r="L288" s="18">
        <v>608</v>
      </c>
      <c r="M288" s="18"/>
      <c r="N288" s="19"/>
    </row>
    <row r="289" spans="4:14">
      <c r="I289" s="17">
        <v>739</v>
      </c>
      <c r="J289" s="18"/>
      <c r="K289" s="18" t="s">
        <v>68</v>
      </c>
      <c r="L289" s="18">
        <v>14138</v>
      </c>
      <c r="M289" s="18"/>
      <c r="N289" s="19"/>
    </row>
    <row r="290" spans="4:14">
      <c r="I290" s="17">
        <v>1356</v>
      </c>
      <c r="J290" s="18"/>
      <c r="K290" s="18" t="s">
        <v>69</v>
      </c>
      <c r="L290" s="18">
        <f>L289-L288</f>
        <v>13530</v>
      </c>
      <c r="M290" s="18"/>
      <c r="N290" s="19"/>
    </row>
    <row r="291" spans="4:14">
      <c r="I291" s="17">
        <v>1374</v>
      </c>
      <c r="J291" s="18"/>
      <c r="K291" s="18" t="s">
        <v>70</v>
      </c>
      <c r="L291" s="18">
        <f>L290/5</f>
        <v>2706</v>
      </c>
      <c r="M291" s="18"/>
      <c r="N291" s="19"/>
    </row>
    <row r="292" spans="4:14">
      <c r="I292" s="17">
        <v>1872</v>
      </c>
      <c r="J292" s="18"/>
      <c r="K292" s="18"/>
      <c r="L292" s="18"/>
      <c r="M292" s="18"/>
      <c r="N292" s="19"/>
    </row>
    <row r="293" spans="4:14">
      <c r="I293" s="17">
        <v>2127</v>
      </c>
      <c r="J293" s="18"/>
      <c r="K293" s="18"/>
      <c r="L293" s="18"/>
      <c r="M293" s="18"/>
      <c r="N293" s="19"/>
    </row>
    <row r="294" spans="4:14">
      <c r="I294" s="17">
        <v>2459</v>
      </c>
      <c r="J294" s="18"/>
      <c r="K294" s="18"/>
      <c r="L294" s="18"/>
      <c r="M294" s="18"/>
      <c r="N294" s="19"/>
    </row>
    <row r="295" spans="4:14">
      <c r="D295" s="9"/>
      <c r="E295" s="9"/>
      <c r="F295" s="9"/>
      <c r="I295" s="17">
        <v>2818</v>
      </c>
      <c r="J295" s="18"/>
      <c r="K295" s="23" t="s">
        <v>72</v>
      </c>
      <c r="L295" s="23"/>
      <c r="M295" s="23" t="s">
        <v>73</v>
      </c>
      <c r="N295" s="19"/>
    </row>
    <row r="296" spans="4:14">
      <c r="I296" s="17">
        <v>3653</v>
      </c>
      <c r="J296" s="18"/>
      <c r="K296" s="18">
        <v>608</v>
      </c>
      <c r="L296" s="18">
        <f>K296+$L$291</f>
        <v>3314</v>
      </c>
      <c r="M296" s="18">
        <f>COUNTIF(I288:I305,"&lt;"&amp;L296)</f>
        <v>8</v>
      </c>
      <c r="N296" s="19"/>
    </row>
    <row r="297" spans="4:14">
      <c r="I297" s="17">
        <v>4019</v>
      </c>
      <c r="J297" s="18"/>
      <c r="K297" s="18">
        <f>L296</f>
        <v>3314</v>
      </c>
      <c r="L297" s="18">
        <f>K297+$L$291</f>
        <v>6020</v>
      </c>
      <c r="M297" s="18"/>
      <c r="N297" s="19"/>
    </row>
    <row r="298" spans="4:14">
      <c r="I298" s="17">
        <v>5794</v>
      </c>
      <c r="J298" s="18"/>
      <c r="K298" s="18">
        <f t="shared" ref="K298:K300" si="8">L297</f>
        <v>6020</v>
      </c>
      <c r="L298" s="18">
        <f t="shared" ref="L298:L300" si="9">K298+$L$291</f>
        <v>8726</v>
      </c>
      <c r="M298" s="18"/>
      <c r="N298" s="19"/>
    </row>
    <row r="299" spans="4:14">
      <c r="I299" s="17">
        <v>6452</v>
      </c>
      <c r="J299" s="18"/>
      <c r="K299" s="18">
        <f t="shared" si="8"/>
        <v>8726</v>
      </c>
      <c r="L299" s="18">
        <f t="shared" si="9"/>
        <v>11432</v>
      </c>
      <c r="M299" s="18"/>
      <c r="N299" s="19"/>
    </row>
    <row r="300" spans="4:14">
      <c r="I300" s="17">
        <v>7478</v>
      </c>
      <c r="J300" s="18"/>
      <c r="K300" s="18">
        <f t="shared" si="8"/>
        <v>11432</v>
      </c>
      <c r="L300" s="18">
        <f t="shared" si="9"/>
        <v>14138</v>
      </c>
      <c r="M300" s="18"/>
      <c r="N300" s="19"/>
    </row>
    <row r="301" spans="4:14">
      <c r="I301" s="17">
        <v>8305</v>
      </c>
      <c r="J301" s="18"/>
      <c r="K301" s="18"/>
      <c r="L301" s="18"/>
      <c r="M301" s="18"/>
      <c r="N301" s="19"/>
    </row>
    <row r="302" spans="4:14">
      <c r="I302" s="17">
        <v>8408</v>
      </c>
      <c r="J302" s="18"/>
      <c r="K302" s="18"/>
      <c r="L302" s="18"/>
      <c r="M302" s="18"/>
      <c r="N302" s="19"/>
    </row>
    <row r="303" spans="4:14">
      <c r="I303" s="17">
        <v>10498</v>
      </c>
      <c r="J303" s="18"/>
      <c r="K303" s="18"/>
      <c r="L303" s="18"/>
      <c r="M303" s="18"/>
      <c r="N303" s="19"/>
    </row>
    <row r="304" spans="4:14">
      <c r="I304" s="17">
        <v>11413</v>
      </c>
      <c r="J304" s="18"/>
      <c r="K304" s="18"/>
      <c r="L304" s="18"/>
      <c r="M304" s="18"/>
      <c r="N304" s="19"/>
    </row>
    <row r="305" spans="9:14" ht="15" thickBot="1">
      <c r="I305" s="44">
        <v>14138</v>
      </c>
      <c r="J305" s="26"/>
      <c r="K305" s="26"/>
      <c r="L305" s="26"/>
      <c r="M305" s="26"/>
      <c r="N305" s="27"/>
    </row>
  </sheetData>
  <sortState ref="B307:B324">
    <sortCondition ref="B307"/>
  </sortState>
  <mergeCells count="12">
    <mergeCell ref="M35:N35"/>
    <mergeCell ref="G30:H30"/>
    <mergeCell ref="G31:H31"/>
    <mergeCell ref="G32:H32"/>
    <mergeCell ref="G33:H33"/>
    <mergeCell ref="G34:H34"/>
    <mergeCell ref="G35:H35"/>
    <mergeCell ref="C221:J221"/>
    <mergeCell ref="D226:H226"/>
    <mergeCell ref="D219:H219"/>
    <mergeCell ref="I36:J36"/>
    <mergeCell ref="C222:J222"/>
  </mergeCells>
  <hyperlinks>
    <hyperlink ref="C221" r:id="rId1"/>
    <hyperlink ref="D221" r:id="rId2" display="http://www.tecmundo.com.br/como-fazer/31723-excel-como-criar-um-histograma.htm"/>
    <hyperlink ref="E221" r:id="rId3" display="http://www.tecmundo.com.br/como-fazer/31723-excel-como-criar-um-histograma.htm"/>
    <hyperlink ref="F221" r:id="rId4" display="http://www.tecmundo.com.br/como-fazer/31723-excel-como-criar-um-histograma.htm"/>
    <hyperlink ref="G221" r:id="rId5" display="http://www.tecmundo.com.br/como-fazer/31723-excel-como-criar-um-histograma.htm"/>
    <hyperlink ref="H221" r:id="rId6" display="http://www.tecmundo.com.br/como-fazer/31723-excel-como-criar-um-histograma.htm"/>
    <hyperlink ref="I221" r:id="rId7" display="http://www.tecmundo.com.br/como-fazer/31723-excel-como-criar-um-histograma.htm"/>
    <hyperlink ref="J221" r:id="rId8" display="http://www.tecmundo.com.br/como-fazer/31723-excel-como-criar-um-histograma.htm"/>
    <hyperlink ref="D226" r:id="rId9"/>
    <hyperlink ref="E226" r:id="rId10" display="https://www.youtube.com/watch?v=7zzQAPuATK8"/>
    <hyperlink ref="F226" r:id="rId11" display="https://www.youtube.com/watch?v=7zzQAPuATK8"/>
    <hyperlink ref="G226" r:id="rId12" display="https://www.youtube.com/watch?v=7zzQAPuATK8"/>
    <hyperlink ref="H226" r:id="rId13" display="https://www.youtube.com/watch?v=7zzQAPuATK8"/>
    <hyperlink ref="D219" r:id="rId14"/>
    <hyperlink ref="E219" r:id="rId15" display="https://www.youtube.com/watch?v=-w0ww9nJouE"/>
    <hyperlink ref="F219" r:id="rId16" display="https://www.youtube.com/watch?v=-w0ww9nJouE"/>
    <hyperlink ref="G219" r:id="rId17" display="https://www.youtube.com/watch?v=-w0ww9nJouE"/>
    <hyperlink ref="H219" r:id="rId18" display="https://www.youtube.com/watch?v=-w0ww9nJouE"/>
    <hyperlink ref="C222" r:id="rId19"/>
    <hyperlink ref="D222" r:id="rId20" display="https://www.youtube.com/watch?v=mqF8isv6qAA"/>
    <hyperlink ref="E222" r:id="rId21" display="https://www.youtube.com/watch?v=mqF8isv6qAA"/>
    <hyperlink ref="F222" r:id="rId22" display="https://www.youtube.com/watch?v=mqF8isv6qAA"/>
    <hyperlink ref="G222" r:id="rId23" display="https://www.youtube.com/watch?v=mqF8isv6qAA"/>
    <hyperlink ref="H222" r:id="rId24" display="https://www.youtube.com/watch?v=mqF8isv6qAA"/>
    <hyperlink ref="I222" r:id="rId25" display="https://www.youtube.com/watch?v=mqF8isv6qAA"/>
    <hyperlink ref="J222" r:id="rId26" display="https://www.youtube.com/watch?v=mqF8isv6qAA"/>
  </hyperlinks>
  <pageMargins left="0.511811024" right="0.511811024" top="0.78740157499999996" bottom="0.78740157499999996" header="0.31496062000000002" footer="0.31496062000000002"/>
  <pageSetup paperSize="9" orientation="portrait" horizontalDpi="4294967292" verticalDpi="4294967292"/>
  <drawing r:id="rId27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7"/>
  <sheetViews>
    <sheetView workbookViewId="0">
      <selection activeCell="F222" sqref="F222"/>
    </sheetView>
  </sheetViews>
  <sheetFormatPr baseColWidth="10" defaultColWidth="8.83203125" defaultRowHeight="14" x14ac:dyDescent="0"/>
  <cols>
    <col min="6" max="6" width="16.33203125" bestFit="1" customWidth="1"/>
  </cols>
  <sheetData>
    <row r="1" spans="1:14">
      <c r="A1" s="2" t="s">
        <v>2</v>
      </c>
      <c r="B1" s="2"/>
      <c r="C1" s="2"/>
      <c r="D1" s="2"/>
      <c r="E1" s="2"/>
      <c r="F1" s="2"/>
    </row>
    <row r="2" spans="1:14">
      <c r="A2" s="2" t="s">
        <v>3</v>
      </c>
      <c r="B2" s="2"/>
      <c r="C2" s="2"/>
      <c r="D2" s="2"/>
      <c r="E2" s="2"/>
      <c r="F2" s="2"/>
    </row>
    <row r="3" spans="1:14">
      <c r="A3" s="2" t="s">
        <v>4</v>
      </c>
      <c r="B3" s="2"/>
      <c r="C3" s="2"/>
      <c r="D3" s="2"/>
      <c r="E3" s="2"/>
      <c r="F3" s="2"/>
    </row>
    <row r="4" spans="1:14">
      <c r="A4" s="2" t="s">
        <v>9</v>
      </c>
      <c r="B4" s="2"/>
      <c r="C4" s="2"/>
      <c r="D4" s="2"/>
      <c r="E4" s="2"/>
      <c r="F4" s="2"/>
    </row>
    <row r="5" spans="1:14">
      <c r="A5" s="2"/>
      <c r="B5" s="2"/>
      <c r="C5" s="2"/>
      <c r="D5" s="2"/>
      <c r="E5" s="2"/>
      <c r="F5" s="2"/>
    </row>
    <row r="6" spans="1:14">
      <c r="A6" s="2"/>
      <c r="B6" s="2"/>
      <c r="C6" s="2"/>
      <c r="D6" s="2"/>
      <c r="E6" s="2"/>
      <c r="F6" s="2"/>
    </row>
    <row r="7" spans="1:14">
      <c r="A7" s="2"/>
      <c r="B7" s="2"/>
      <c r="C7" s="2"/>
      <c r="D7" s="2"/>
      <c r="E7" s="2"/>
      <c r="F7" s="2"/>
    </row>
    <row r="9" spans="1:14">
      <c r="B9" t="s">
        <v>10</v>
      </c>
      <c r="F9" t="s">
        <v>14</v>
      </c>
      <c r="G9" s="50">
        <f>AVERAGEA(B10:B219)</f>
        <v>305.04761904761904</v>
      </c>
      <c r="H9" t="s">
        <v>114</v>
      </c>
    </row>
    <row r="10" spans="1:14">
      <c r="B10" s="8">
        <v>1</v>
      </c>
      <c r="F10" t="s">
        <v>15</v>
      </c>
      <c r="G10" s="50">
        <f>GEOMEAN(B10:B219)</f>
        <v>207.30641845538494</v>
      </c>
      <c r="H10" t="s">
        <v>115</v>
      </c>
    </row>
    <row r="11" spans="1:14">
      <c r="B11" s="8">
        <v>6</v>
      </c>
      <c r="F11" t="s">
        <v>16</v>
      </c>
      <c r="G11">
        <f>_xlfn.MODE.SNGL(B10:B219)</f>
        <v>66</v>
      </c>
      <c r="H11" t="s">
        <v>118</v>
      </c>
    </row>
    <row r="12" spans="1:14">
      <c r="B12" s="8">
        <v>6</v>
      </c>
      <c r="F12" t="s">
        <v>17</v>
      </c>
      <c r="G12">
        <f>MEDIAN(B10:B219)</f>
        <v>271</v>
      </c>
      <c r="H12" t="s">
        <v>119</v>
      </c>
    </row>
    <row r="13" spans="1:14">
      <c r="B13" s="8">
        <v>7</v>
      </c>
    </row>
    <row r="14" spans="1:14">
      <c r="B14" s="8">
        <v>11</v>
      </c>
      <c r="F14" s="108" t="s">
        <v>120</v>
      </c>
      <c r="G14" s="108"/>
      <c r="H14" s="108"/>
      <c r="I14" s="108"/>
      <c r="J14" s="108"/>
      <c r="K14" s="108"/>
      <c r="L14" s="108"/>
      <c r="M14" s="108"/>
      <c r="N14" s="108"/>
    </row>
    <row r="15" spans="1:14">
      <c r="B15" s="8">
        <v>12</v>
      </c>
      <c r="F15" s="108"/>
      <c r="G15" s="108"/>
      <c r="H15" s="108"/>
      <c r="I15" s="108"/>
      <c r="J15" s="108"/>
      <c r="K15" s="108"/>
      <c r="L15" s="108"/>
      <c r="M15" s="108"/>
      <c r="N15" s="108"/>
    </row>
    <row r="16" spans="1:14">
      <c r="B16" s="8">
        <v>14</v>
      </c>
      <c r="F16" s="108"/>
      <c r="G16" s="108"/>
      <c r="H16" s="108"/>
      <c r="I16" s="108"/>
      <c r="J16" s="108"/>
      <c r="K16" s="108"/>
      <c r="L16" s="108"/>
      <c r="M16" s="108"/>
      <c r="N16" s="108"/>
    </row>
    <row r="17" spans="2:14">
      <c r="B17" s="8">
        <v>16</v>
      </c>
      <c r="F17" s="108"/>
      <c r="G17" s="108"/>
      <c r="H17" s="108"/>
      <c r="I17" s="108"/>
      <c r="J17" s="108"/>
      <c r="K17" s="108"/>
      <c r="L17" s="108"/>
      <c r="M17" s="108"/>
      <c r="N17" s="108"/>
    </row>
    <row r="18" spans="2:14">
      <c r="B18" s="8">
        <v>17</v>
      </c>
      <c r="F18" s="108"/>
      <c r="G18" s="108"/>
      <c r="H18" s="108"/>
      <c r="I18" s="108"/>
      <c r="J18" s="108"/>
      <c r="K18" s="108"/>
      <c r="L18" s="108"/>
      <c r="M18" s="108"/>
      <c r="N18" s="108"/>
    </row>
    <row r="19" spans="2:14">
      <c r="B19" s="8">
        <v>23</v>
      </c>
      <c r="F19" s="108"/>
      <c r="G19" s="108"/>
      <c r="H19" s="108"/>
      <c r="I19" s="108"/>
      <c r="J19" s="108"/>
      <c r="K19" s="108"/>
      <c r="L19" s="108"/>
      <c r="M19" s="108"/>
      <c r="N19" s="108"/>
    </row>
    <row r="20" spans="2:14">
      <c r="B20" s="8">
        <v>24</v>
      </c>
      <c r="F20" s="108"/>
      <c r="G20" s="108"/>
      <c r="H20" s="108"/>
      <c r="I20" s="108"/>
      <c r="J20" s="108"/>
      <c r="K20" s="108"/>
      <c r="L20" s="108"/>
      <c r="M20" s="108"/>
      <c r="N20" s="108"/>
    </row>
    <row r="21" spans="2:14">
      <c r="B21" s="8">
        <v>33</v>
      </c>
      <c r="F21" s="108"/>
      <c r="G21" s="108"/>
      <c r="H21" s="108"/>
      <c r="I21" s="108"/>
      <c r="J21" s="108"/>
      <c r="K21" s="108"/>
      <c r="L21" s="108"/>
      <c r="M21" s="108"/>
      <c r="N21" s="108"/>
    </row>
    <row r="22" spans="2:14">
      <c r="B22" s="8">
        <v>33</v>
      </c>
      <c r="F22" s="108"/>
      <c r="G22" s="108"/>
      <c r="H22" s="108"/>
      <c r="I22" s="108"/>
      <c r="J22" s="108"/>
      <c r="K22" s="108"/>
      <c r="L22" s="108"/>
      <c r="M22" s="108"/>
      <c r="N22" s="108"/>
    </row>
    <row r="23" spans="2:14">
      <c r="B23" s="8">
        <v>34</v>
      </c>
      <c r="F23" s="108"/>
      <c r="G23" s="108"/>
      <c r="H23" s="108"/>
      <c r="I23" s="108"/>
      <c r="J23" s="108"/>
      <c r="K23" s="108"/>
      <c r="L23" s="108"/>
      <c r="M23" s="108"/>
      <c r="N23" s="108"/>
    </row>
    <row r="24" spans="2:14">
      <c r="B24" s="8">
        <v>45</v>
      </c>
    </row>
    <row r="25" spans="2:14">
      <c r="B25" s="8">
        <v>47</v>
      </c>
    </row>
    <row r="26" spans="2:14">
      <c r="B26" s="8">
        <v>47</v>
      </c>
    </row>
    <row r="27" spans="2:14">
      <c r="B27" s="8">
        <v>51</v>
      </c>
    </row>
    <row r="28" spans="2:14">
      <c r="B28" s="8">
        <v>57</v>
      </c>
    </row>
    <row r="29" spans="2:14">
      <c r="B29" s="8">
        <v>59</v>
      </c>
    </row>
    <row r="30" spans="2:14">
      <c r="B30" s="8">
        <v>61</v>
      </c>
    </row>
    <row r="31" spans="2:14">
      <c r="B31" s="8">
        <v>65</v>
      </c>
    </row>
    <row r="32" spans="2:14">
      <c r="B32" s="8">
        <v>65</v>
      </c>
    </row>
    <row r="33" spans="2:2">
      <c r="B33" s="8">
        <v>66</v>
      </c>
    </row>
    <row r="34" spans="2:2">
      <c r="B34" s="8">
        <v>66</v>
      </c>
    </row>
    <row r="35" spans="2:2">
      <c r="B35" s="8">
        <v>66</v>
      </c>
    </row>
    <row r="36" spans="2:2">
      <c r="B36" s="8">
        <v>66</v>
      </c>
    </row>
    <row r="37" spans="2:2">
      <c r="B37" s="8">
        <v>68</v>
      </c>
    </row>
    <row r="38" spans="2:2">
      <c r="B38" s="8">
        <v>69</v>
      </c>
    </row>
    <row r="39" spans="2:2">
      <c r="B39" s="8">
        <v>71</v>
      </c>
    </row>
    <row r="40" spans="2:2">
      <c r="B40" s="8">
        <v>72</v>
      </c>
    </row>
    <row r="41" spans="2:2">
      <c r="B41" s="8">
        <v>76</v>
      </c>
    </row>
    <row r="42" spans="2:2">
      <c r="B42" s="8">
        <v>78</v>
      </c>
    </row>
    <row r="43" spans="2:2">
      <c r="B43" s="8">
        <v>81</v>
      </c>
    </row>
    <row r="44" spans="2:2">
      <c r="B44" s="8">
        <v>81</v>
      </c>
    </row>
    <row r="45" spans="2:2">
      <c r="B45" s="8">
        <v>83</v>
      </c>
    </row>
    <row r="46" spans="2:2">
      <c r="B46" s="8">
        <v>94</v>
      </c>
    </row>
    <row r="47" spans="2:2">
      <c r="B47" s="8">
        <v>99</v>
      </c>
    </row>
    <row r="48" spans="2:2">
      <c r="B48" s="8">
        <v>102</v>
      </c>
    </row>
    <row r="49" spans="2:2">
      <c r="B49" s="8">
        <v>102</v>
      </c>
    </row>
    <row r="50" spans="2:2">
      <c r="B50" s="8">
        <v>104</v>
      </c>
    </row>
    <row r="51" spans="2:2">
      <c r="B51" s="8">
        <v>107</v>
      </c>
    </row>
    <row r="52" spans="2:2">
      <c r="B52" s="8">
        <v>110</v>
      </c>
    </row>
    <row r="53" spans="2:2">
      <c r="B53" s="8">
        <v>111</v>
      </c>
    </row>
    <row r="54" spans="2:2">
      <c r="B54" s="8">
        <v>116</v>
      </c>
    </row>
    <row r="55" spans="2:2">
      <c r="B55" s="8">
        <v>118</v>
      </c>
    </row>
    <row r="56" spans="2:2">
      <c r="B56" s="8">
        <v>119</v>
      </c>
    </row>
    <row r="57" spans="2:2">
      <c r="B57" s="8">
        <v>121</v>
      </c>
    </row>
    <row r="58" spans="2:2">
      <c r="B58" s="8">
        <v>124</v>
      </c>
    </row>
    <row r="59" spans="2:2">
      <c r="B59" s="8">
        <v>126</v>
      </c>
    </row>
    <row r="60" spans="2:2">
      <c r="B60" s="8">
        <v>127</v>
      </c>
    </row>
    <row r="61" spans="2:2">
      <c r="B61" s="8">
        <v>137</v>
      </c>
    </row>
    <row r="62" spans="2:2">
      <c r="B62" s="8">
        <v>139</v>
      </c>
    </row>
    <row r="63" spans="2:2">
      <c r="B63" s="8">
        <v>141</v>
      </c>
    </row>
    <row r="64" spans="2:2">
      <c r="B64" s="8">
        <v>146</v>
      </c>
    </row>
    <row r="65" spans="2:2">
      <c r="B65" s="8">
        <v>149</v>
      </c>
    </row>
    <row r="66" spans="2:2">
      <c r="B66" s="8">
        <v>150</v>
      </c>
    </row>
    <row r="67" spans="2:2">
      <c r="B67" s="8">
        <v>153</v>
      </c>
    </row>
    <row r="68" spans="2:2">
      <c r="B68" s="8">
        <v>157</v>
      </c>
    </row>
    <row r="69" spans="2:2">
      <c r="B69" s="8">
        <v>158</v>
      </c>
    </row>
    <row r="70" spans="2:2">
      <c r="B70" s="8">
        <v>158</v>
      </c>
    </row>
    <row r="71" spans="2:2">
      <c r="B71" s="8">
        <v>159</v>
      </c>
    </row>
    <row r="72" spans="2:2">
      <c r="B72" s="8">
        <v>161</v>
      </c>
    </row>
    <row r="73" spans="2:2">
      <c r="B73" s="8">
        <v>162</v>
      </c>
    </row>
    <row r="74" spans="2:2">
      <c r="B74" s="8">
        <v>163</v>
      </c>
    </row>
    <row r="75" spans="2:2">
      <c r="B75" s="8">
        <v>165</v>
      </c>
    </row>
    <row r="76" spans="2:2">
      <c r="B76" s="8">
        <v>165</v>
      </c>
    </row>
    <row r="77" spans="2:2">
      <c r="B77" s="8">
        <v>165</v>
      </c>
    </row>
    <row r="78" spans="2:2">
      <c r="B78" s="8">
        <v>171</v>
      </c>
    </row>
    <row r="79" spans="2:2">
      <c r="B79" s="8">
        <v>171</v>
      </c>
    </row>
    <row r="80" spans="2:2">
      <c r="B80" s="8">
        <v>173</v>
      </c>
    </row>
    <row r="81" spans="2:2">
      <c r="B81" s="8">
        <v>173</v>
      </c>
    </row>
    <row r="82" spans="2:2">
      <c r="B82" s="8">
        <v>187</v>
      </c>
    </row>
    <row r="83" spans="2:2">
      <c r="B83" s="8">
        <v>188</v>
      </c>
    </row>
    <row r="84" spans="2:2">
      <c r="B84" s="8">
        <v>191</v>
      </c>
    </row>
    <row r="85" spans="2:2">
      <c r="B85" s="8">
        <v>191</v>
      </c>
    </row>
    <row r="86" spans="2:2">
      <c r="B86" s="8">
        <v>198</v>
      </c>
    </row>
    <row r="87" spans="2:2">
      <c r="B87" s="8">
        <v>201</v>
      </c>
    </row>
    <row r="88" spans="2:2">
      <c r="B88" s="8">
        <v>205</v>
      </c>
    </row>
    <row r="89" spans="2:2">
      <c r="B89" s="8">
        <v>205</v>
      </c>
    </row>
    <row r="90" spans="2:2">
      <c r="B90" s="8">
        <v>206</v>
      </c>
    </row>
    <row r="91" spans="2:2">
      <c r="B91" s="8">
        <v>209</v>
      </c>
    </row>
    <row r="92" spans="2:2">
      <c r="B92" s="8">
        <v>211</v>
      </c>
    </row>
    <row r="93" spans="2:2">
      <c r="B93" s="8">
        <v>213</v>
      </c>
    </row>
    <row r="94" spans="2:2">
      <c r="B94" s="8">
        <v>217</v>
      </c>
    </row>
    <row r="95" spans="2:2">
      <c r="B95" s="8">
        <v>218</v>
      </c>
    </row>
    <row r="96" spans="2:2">
      <c r="B96" s="8">
        <v>218</v>
      </c>
    </row>
    <row r="97" spans="2:2">
      <c r="B97" s="8">
        <v>226</v>
      </c>
    </row>
    <row r="98" spans="2:2">
      <c r="B98" s="8">
        <v>227</v>
      </c>
    </row>
    <row r="99" spans="2:2">
      <c r="B99" s="8">
        <v>235</v>
      </c>
    </row>
    <row r="100" spans="2:2">
      <c r="B100" s="8">
        <v>236</v>
      </c>
    </row>
    <row r="101" spans="2:2">
      <c r="B101" s="8">
        <v>238</v>
      </c>
    </row>
    <row r="102" spans="2:2">
      <c r="B102" s="8">
        <v>241</v>
      </c>
    </row>
    <row r="103" spans="2:2">
      <c r="B103" s="8">
        <v>242</v>
      </c>
    </row>
    <row r="104" spans="2:2">
      <c r="B104" s="8">
        <v>242</v>
      </c>
    </row>
    <row r="105" spans="2:2">
      <c r="B105" s="8">
        <v>249</v>
      </c>
    </row>
    <row r="106" spans="2:2">
      <c r="B106" s="8">
        <v>257</v>
      </c>
    </row>
    <row r="107" spans="2:2">
      <c r="B107" s="8">
        <v>259</v>
      </c>
    </row>
    <row r="108" spans="2:2">
      <c r="B108" s="8">
        <v>259</v>
      </c>
    </row>
    <row r="109" spans="2:2">
      <c r="B109" s="8">
        <v>260</v>
      </c>
    </row>
    <row r="110" spans="2:2">
      <c r="B110" s="8">
        <v>261</v>
      </c>
    </row>
    <row r="111" spans="2:2">
      <c r="B111" s="8">
        <v>263</v>
      </c>
    </row>
    <row r="112" spans="2:2">
      <c r="B112" s="8">
        <v>266</v>
      </c>
    </row>
    <row r="113" spans="2:2">
      <c r="B113" s="8">
        <v>269</v>
      </c>
    </row>
    <row r="114" spans="2:2">
      <c r="B114" s="8">
        <v>270</v>
      </c>
    </row>
    <row r="115" spans="2:2">
      <c r="B115" s="8">
        <v>272</v>
      </c>
    </row>
    <row r="116" spans="2:2">
      <c r="B116" s="8">
        <v>273</v>
      </c>
    </row>
    <row r="117" spans="2:2">
      <c r="B117" s="8">
        <v>273</v>
      </c>
    </row>
    <row r="118" spans="2:2">
      <c r="B118" s="8">
        <v>278</v>
      </c>
    </row>
    <row r="119" spans="2:2">
      <c r="B119" s="8">
        <v>282</v>
      </c>
    </row>
    <row r="120" spans="2:2">
      <c r="B120" s="8">
        <v>285</v>
      </c>
    </row>
    <row r="121" spans="2:2">
      <c r="B121" s="8">
        <v>291</v>
      </c>
    </row>
    <row r="122" spans="2:2">
      <c r="B122" s="8">
        <v>292</v>
      </c>
    </row>
    <row r="123" spans="2:2">
      <c r="B123" s="8">
        <v>293</v>
      </c>
    </row>
    <row r="124" spans="2:2">
      <c r="B124" s="8">
        <v>298</v>
      </c>
    </row>
    <row r="125" spans="2:2">
      <c r="B125" s="8">
        <v>307</v>
      </c>
    </row>
    <row r="126" spans="2:2">
      <c r="B126" s="8">
        <v>309</v>
      </c>
    </row>
    <row r="127" spans="2:2">
      <c r="B127" s="8">
        <v>315</v>
      </c>
    </row>
    <row r="128" spans="2:2">
      <c r="B128" s="8">
        <v>315</v>
      </c>
    </row>
    <row r="129" spans="2:2">
      <c r="B129" s="8">
        <v>315</v>
      </c>
    </row>
    <row r="130" spans="2:2">
      <c r="B130" s="8">
        <v>317</v>
      </c>
    </row>
    <row r="131" spans="2:2">
      <c r="B131" s="8">
        <v>317</v>
      </c>
    </row>
    <row r="132" spans="2:2">
      <c r="B132" s="8">
        <v>319</v>
      </c>
    </row>
    <row r="133" spans="2:2">
      <c r="B133" s="8">
        <v>320</v>
      </c>
    </row>
    <row r="134" spans="2:2">
      <c r="B134" s="8">
        <v>323</v>
      </c>
    </row>
    <row r="135" spans="2:2">
      <c r="B135" s="8">
        <v>325</v>
      </c>
    </row>
    <row r="136" spans="2:2">
      <c r="B136" s="8">
        <v>329</v>
      </c>
    </row>
    <row r="137" spans="2:2">
      <c r="B137" s="8">
        <v>329</v>
      </c>
    </row>
    <row r="138" spans="2:2">
      <c r="B138" s="8">
        <v>337</v>
      </c>
    </row>
    <row r="139" spans="2:2">
      <c r="B139" s="8">
        <v>339</v>
      </c>
    </row>
    <row r="140" spans="2:2">
      <c r="B140" s="8">
        <v>344</v>
      </c>
    </row>
    <row r="141" spans="2:2">
      <c r="B141" s="8">
        <v>348</v>
      </c>
    </row>
    <row r="142" spans="2:2">
      <c r="B142" s="8">
        <v>348</v>
      </c>
    </row>
    <row r="143" spans="2:2">
      <c r="B143" s="8">
        <v>350</v>
      </c>
    </row>
    <row r="144" spans="2:2">
      <c r="B144" s="8">
        <v>351</v>
      </c>
    </row>
    <row r="145" spans="2:2">
      <c r="B145" s="8">
        <v>352</v>
      </c>
    </row>
    <row r="146" spans="2:2">
      <c r="B146" s="8">
        <v>352</v>
      </c>
    </row>
    <row r="147" spans="2:2">
      <c r="B147" s="8">
        <v>353</v>
      </c>
    </row>
    <row r="148" spans="2:2">
      <c r="B148" s="8">
        <v>356</v>
      </c>
    </row>
    <row r="149" spans="2:2">
      <c r="B149" s="8">
        <v>356</v>
      </c>
    </row>
    <row r="150" spans="2:2">
      <c r="B150" s="8">
        <v>360</v>
      </c>
    </row>
    <row r="151" spans="2:2">
      <c r="B151" s="8">
        <v>364</v>
      </c>
    </row>
    <row r="152" spans="2:2">
      <c r="B152" s="8">
        <v>365</v>
      </c>
    </row>
    <row r="153" spans="2:2">
      <c r="B153" s="8">
        <v>366</v>
      </c>
    </row>
    <row r="154" spans="2:2">
      <c r="B154" s="8">
        <v>369</v>
      </c>
    </row>
    <row r="155" spans="2:2">
      <c r="B155" s="8">
        <v>373</v>
      </c>
    </row>
    <row r="156" spans="2:2">
      <c r="B156" s="8">
        <v>377</v>
      </c>
    </row>
    <row r="157" spans="2:2">
      <c r="B157" s="8">
        <v>378</v>
      </c>
    </row>
    <row r="158" spans="2:2">
      <c r="B158" s="8">
        <v>379</v>
      </c>
    </row>
    <row r="159" spans="2:2">
      <c r="B159" s="8">
        <v>380</v>
      </c>
    </row>
    <row r="160" spans="2:2">
      <c r="B160" s="8">
        <v>381</v>
      </c>
    </row>
    <row r="161" spans="2:2">
      <c r="B161" s="8">
        <v>384</v>
      </c>
    </row>
    <row r="162" spans="2:2">
      <c r="B162" s="8">
        <v>384</v>
      </c>
    </row>
    <row r="163" spans="2:2">
      <c r="B163" s="8">
        <v>384</v>
      </c>
    </row>
    <row r="164" spans="2:2">
      <c r="B164" s="8">
        <v>385</v>
      </c>
    </row>
    <row r="165" spans="2:2">
      <c r="B165" s="8">
        <v>386</v>
      </c>
    </row>
    <row r="166" spans="2:2">
      <c r="B166" s="8">
        <v>388</v>
      </c>
    </row>
    <row r="167" spans="2:2">
      <c r="B167" s="8">
        <v>390</v>
      </c>
    </row>
    <row r="168" spans="2:2">
      <c r="B168" s="8">
        <v>391</v>
      </c>
    </row>
    <row r="169" spans="2:2">
      <c r="B169" s="8">
        <v>391</v>
      </c>
    </row>
    <row r="170" spans="2:2">
      <c r="B170" s="8">
        <v>392</v>
      </c>
    </row>
    <row r="171" spans="2:2">
      <c r="B171" s="8">
        <v>393</v>
      </c>
    </row>
    <row r="172" spans="2:2">
      <c r="B172" s="8">
        <v>394</v>
      </c>
    </row>
    <row r="173" spans="2:2">
      <c r="B173" s="8">
        <v>405</v>
      </c>
    </row>
    <row r="174" spans="2:2">
      <c r="B174" s="8">
        <v>407</v>
      </c>
    </row>
    <row r="175" spans="2:2">
      <c r="B175" s="8">
        <v>407</v>
      </c>
    </row>
    <row r="176" spans="2:2">
      <c r="B176" s="8">
        <v>412</v>
      </c>
    </row>
    <row r="177" spans="2:2">
      <c r="B177" s="8">
        <v>419</v>
      </c>
    </row>
    <row r="178" spans="2:2">
      <c r="B178" s="8">
        <v>424</v>
      </c>
    </row>
    <row r="179" spans="2:2">
      <c r="B179" s="8">
        <v>426</v>
      </c>
    </row>
    <row r="180" spans="2:2">
      <c r="B180" s="8">
        <v>428</v>
      </c>
    </row>
    <row r="181" spans="2:2">
      <c r="B181" s="8">
        <v>431</v>
      </c>
    </row>
    <row r="182" spans="2:2">
      <c r="B182" s="8">
        <v>431</v>
      </c>
    </row>
    <row r="183" spans="2:2">
      <c r="B183" s="8">
        <v>432</v>
      </c>
    </row>
    <row r="184" spans="2:2">
      <c r="B184" s="8">
        <v>436</v>
      </c>
    </row>
    <row r="185" spans="2:2">
      <c r="B185" s="8">
        <v>436</v>
      </c>
    </row>
    <row r="186" spans="2:2">
      <c r="B186" s="8">
        <v>436</v>
      </c>
    </row>
    <row r="187" spans="2:2">
      <c r="B187" s="8">
        <v>436</v>
      </c>
    </row>
    <row r="188" spans="2:2">
      <c r="B188" s="8">
        <v>441</v>
      </c>
    </row>
    <row r="189" spans="2:2">
      <c r="B189" s="8">
        <v>442</v>
      </c>
    </row>
    <row r="190" spans="2:2">
      <c r="B190" s="8">
        <v>442</v>
      </c>
    </row>
    <row r="191" spans="2:2">
      <c r="B191" s="8">
        <v>443</v>
      </c>
    </row>
    <row r="192" spans="2:2">
      <c r="B192" s="8">
        <v>445</v>
      </c>
    </row>
    <row r="193" spans="2:2">
      <c r="B193" s="8">
        <v>449</v>
      </c>
    </row>
    <row r="194" spans="2:2">
      <c r="B194" s="8">
        <v>455</v>
      </c>
    </row>
    <row r="195" spans="2:2">
      <c r="B195" s="8">
        <v>466</v>
      </c>
    </row>
    <row r="196" spans="2:2">
      <c r="B196" s="8">
        <v>468</v>
      </c>
    </row>
    <row r="197" spans="2:2">
      <c r="B197" s="8">
        <v>469</v>
      </c>
    </row>
    <row r="198" spans="2:2">
      <c r="B198" s="8">
        <v>470</v>
      </c>
    </row>
    <row r="199" spans="2:2">
      <c r="B199" s="8">
        <v>475</v>
      </c>
    </row>
    <row r="200" spans="2:2">
      <c r="B200" s="8">
        <v>487</v>
      </c>
    </row>
    <row r="201" spans="2:2">
      <c r="B201" s="8">
        <v>489</v>
      </c>
    </row>
    <row r="202" spans="2:2">
      <c r="B202" s="8">
        <v>490</v>
      </c>
    </row>
    <row r="203" spans="2:2">
      <c r="B203" s="8">
        <v>495</v>
      </c>
    </row>
    <row r="204" spans="2:2">
      <c r="B204" s="8">
        <v>498</v>
      </c>
    </row>
    <row r="205" spans="2:2">
      <c r="B205" s="8">
        <v>498</v>
      </c>
    </row>
    <row r="206" spans="2:2">
      <c r="B206" s="8">
        <v>528</v>
      </c>
    </row>
    <row r="207" spans="2:2">
      <c r="B207" s="8">
        <v>539</v>
      </c>
    </row>
    <row r="208" spans="2:2">
      <c r="B208" s="8">
        <v>902</v>
      </c>
    </row>
    <row r="209" spans="1:2">
      <c r="B209" s="8">
        <v>957</v>
      </c>
    </row>
    <row r="210" spans="1:2">
      <c r="B210" s="8">
        <v>1095</v>
      </c>
    </row>
    <row r="211" spans="1:2">
      <c r="B211" s="8">
        <v>1100</v>
      </c>
    </row>
    <row r="212" spans="1:2">
      <c r="B212" s="8">
        <v>1101</v>
      </c>
    </row>
    <row r="213" spans="1:2">
      <c r="B213" s="8">
        <v>1157</v>
      </c>
    </row>
    <row r="214" spans="1:2">
      <c r="B214" s="8">
        <v>1174</v>
      </c>
    </row>
    <row r="215" spans="1:2">
      <c r="B215" s="8">
        <v>1192</v>
      </c>
    </row>
    <row r="216" spans="1:2">
      <c r="B216" s="8">
        <v>1264</v>
      </c>
    </row>
    <row r="217" spans="1:2">
      <c r="B217" s="8">
        <v>1305</v>
      </c>
    </row>
    <row r="218" spans="1:2">
      <c r="B218" s="8">
        <v>1368</v>
      </c>
    </row>
    <row r="219" spans="1:2">
      <c r="B219" s="8">
        <v>1442</v>
      </c>
    </row>
    <row r="223" spans="1:2">
      <c r="A223" s="90" t="s">
        <v>184</v>
      </c>
    </row>
    <row r="224" spans="1:2">
      <c r="A224" s="51" t="s">
        <v>112</v>
      </c>
    </row>
    <row r="225" spans="1:1">
      <c r="A225" s="51" t="s">
        <v>113</v>
      </c>
    </row>
    <row r="226" spans="1:1">
      <c r="A226" s="51" t="s">
        <v>116</v>
      </c>
    </row>
    <row r="227" spans="1:1">
      <c r="A227" s="51" t="s">
        <v>117</v>
      </c>
    </row>
  </sheetData>
  <mergeCells count="1">
    <mergeCell ref="F14:N23"/>
  </mergeCells>
  <hyperlinks>
    <hyperlink ref="A224" r:id="rId1"/>
    <hyperlink ref="A225" r:id="rId2"/>
    <hyperlink ref="A226" r:id="rId3"/>
    <hyperlink ref="A227" r:id="rId4"/>
  </hyperlinks>
  <pageMargins left="0.511811024" right="0.511811024" top="0.78740157499999996" bottom="0.78740157499999996" header="0.31496062000000002" footer="0.31496062000000002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15"/>
  <sheetViews>
    <sheetView workbookViewId="0">
      <selection activeCell="E8" sqref="E8"/>
    </sheetView>
  </sheetViews>
  <sheetFormatPr baseColWidth="10" defaultColWidth="8.83203125" defaultRowHeight="14" x14ac:dyDescent="0"/>
  <cols>
    <col min="11" max="11" width="6.6640625" customWidth="1"/>
    <col min="13" max="13" width="11.5" customWidth="1"/>
    <col min="14" max="14" width="7" customWidth="1"/>
    <col min="15" max="15" width="11.5" customWidth="1"/>
    <col min="16" max="16" width="6" customWidth="1"/>
    <col min="17" max="17" width="9.1640625" bestFit="1" customWidth="1"/>
    <col min="19" max="19" width="12" customWidth="1"/>
  </cols>
  <sheetData>
    <row r="1" spans="1:33" ht="18">
      <c r="A1" s="55" t="s">
        <v>20</v>
      </c>
    </row>
    <row r="2" spans="1:33" ht="19" thickBot="1">
      <c r="A2" s="55"/>
    </row>
    <row r="3" spans="1:33" ht="15" thickBot="1">
      <c r="L3" s="105" t="s">
        <v>134</v>
      </c>
      <c r="M3" s="109"/>
      <c r="N3" s="109"/>
      <c r="O3" s="109"/>
      <c r="P3" s="109"/>
      <c r="Q3" s="106"/>
    </row>
    <row r="4" spans="1:33" ht="15" thickBot="1">
      <c r="B4" t="s">
        <v>10</v>
      </c>
      <c r="D4" s="105" t="s">
        <v>133</v>
      </c>
      <c r="E4" s="109"/>
      <c r="F4" s="109"/>
      <c r="G4" s="109"/>
      <c r="H4" s="106"/>
      <c r="I4" s="23"/>
      <c r="J4" s="23"/>
      <c r="L4" s="43" t="s">
        <v>126</v>
      </c>
      <c r="M4" s="15" t="s">
        <v>127</v>
      </c>
      <c r="N4" s="15"/>
      <c r="O4" s="18" t="s">
        <v>18</v>
      </c>
      <c r="P4" s="72" t="s">
        <v>121</v>
      </c>
      <c r="Q4" s="71">
        <f>$M$215/($E$8-1)</f>
        <v>66558.916381863746</v>
      </c>
      <c r="R4" s="50"/>
      <c r="U4" t="s">
        <v>38</v>
      </c>
    </row>
    <row r="5" spans="1:33">
      <c r="B5" s="8">
        <v>1</v>
      </c>
      <c r="D5" s="17"/>
      <c r="E5" s="18"/>
      <c r="F5" s="18" t="s">
        <v>18</v>
      </c>
      <c r="G5" s="66">
        <f>VARP($B$5:$B$214)</f>
        <v>66241.969160997731</v>
      </c>
      <c r="H5" s="19" t="s">
        <v>129</v>
      </c>
      <c r="I5" s="18"/>
      <c r="J5" s="18"/>
      <c r="L5" s="57">
        <f t="shared" ref="L5:L68" si="0">B5-E$9</f>
        <v>-304.04761904761904</v>
      </c>
      <c r="M5" s="58">
        <f>L5^2</f>
        <v>92444.954648526065</v>
      </c>
      <c r="N5" s="58"/>
      <c r="O5" s="18" t="s">
        <v>19</v>
      </c>
      <c r="P5" s="73" t="s">
        <v>125</v>
      </c>
      <c r="Q5" s="56">
        <f>Q4^0.5</f>
        <v>257.99014783875708</v>
      </c>
      <c r="R5" s="50"/>
    </row>
    <row r="6" spans="1:33">
      <c r="B6" s="8">
        <v>6</v>
      </c>
      <c r="D6" s="17"/>
      <c r="E6" s="18"/>
      <c r="F6" s="18" t="s">
        <v>19</v>
      </c>
      <c r="G6" s="66">
        <f>STDEV($B$5:$B$214)</f>
        <v>257.99014783875708</v>
      </c>
      <c r="H6" s="19" t="s">
        <v>125</v>
      </c>
      <c r="I6" s="18"/>
      <c r="J6" s="18"/>
      <c r="L6" s="57">
        <f t="shared" si="0"/>
        <v>-299.04761904761904</v>
      </c>
      <c r="M6" s="58">
        <f t="shared" ref="M6:M69" si="1">L6^2</f>
        <v>89429.478458049882</v>
      </c>
      <c r="N6" s="58"/>
      <c r="O6" s="58"/>
      <c r="P6" s="18"/>
      <c r="Q6" s="56"/>
    </row>
    <row r="7" spans="1:33" ht="14" customHeight="1">
      <c r="B7" s="8">
        <v>6</v>
      </c>
      <c r="D7" s="17" t="s">
        <v>122</v>
      </c>
      <c r="E7" s="48">
        <f>SUM(B5:B214)</f>
        <v>64060</v>
      </c>
      <c r="F7" s="48"/>
      <c r="G7" s="48"/>
      <c r="H7" s="67"/>
      <c r="I7" s="48"/>
      <c r="J7" s="48"/>
      <c r="K7" s="47"/>
      <c r="L7" s="57">
        <f t="shared" si="0"/>
        <v>-299.04761904761904</v>
      </c>
      <c r="M7" s="58">
        <f t="shared" si="1"/>
        <v>89429.478458049882</v>
      </c>
      <c r="N7" s="58"/>
      <c r="O7" s="58"/>
      <c r="P7" s="18"/>
      <c r="Q7" s="56"/>
      <c r="R7" s="54"/>
      <c r="S7" s="54"/>
      <c r="T7" s="54"/>
      <c r="U7" s="54"/>
      <c r="V7" s="54"/>
      <c r="W7" s="53"/>
      <c r="AA7" s="59"/>
      <c r="AB7" s="59"/>
      <c r="AC7" s="59"/>
      <c r="AD7" s="59"/>
      <c r="AE7" s="59"/>
      <c r="AF7" s="59"/>
      <c r="AG7" s="59"/>
    </row>
    <row r="8" spans="1:33" ht="14" customHeight="1">
      <c r="B8" s="8">
        <v>7</v>
      </c>
      <c r="D8" s="17" t="s">
        <v>123</v>
      </c>
      <c r="E8" s="48">
        <f>COUNT(B5:B214)</f>
        <v>210</v>
      </c>
      <c r="F8" s="48"/>
      <c r="G8" s="48"/>
      <c r="H8" s="67"/>
      <c r="I8" s="48"/>
      <c r="J8" s="48"/>
      <c r="K8" s="47"/>
      <c r="L8" s="57">
        <f t="shared" si="0"/>
        <v>-298.04761904761904</v>
      </c>
      <c r="M8" s="58">
        <f t="shared" si="1"/>
        <v>88832.383219954645</v>
      </c>
      <c r="N8" s="58"/>
      <c r="O8" s="58"/>
      <c r="P8" s="59"/>
      <c r="Q8" s="60"/>
      <c r="R8" s="54"/>
      <c r="S8" s="54"/>
      <c r="T8" s="54"/>
      <c r="U8" s="54"/>
      <c r="V8" s="54"/>
      <c r="W8" s="53"/>
      <c r="AA8" s="59"/>
      <c r="AB8" s="59"/>
      <c r="AC8" s="59"/>
      <c r="AD8" s="59"/>
      <c r="AE8" s="59"/>
      <c r="AF8" s="59"/>
      <c r="AG8" s="59"/>
    </row>
    <row r="9" spans="1:33" ht="14" customHeight="1" thickBot="1">
      <c r="B9" s="8">
        <v>11</v>
      </c>
      <c r="D9" s="44" t="s">
        <v>124</v>
      </c>
      <c r="E9" s="68">
        <f>AVERAGE(B5:B214)</f>
        <v>305.04761904761904</v>
      </c>
      <c r="F9" s="68"/>
      <c r="G9" s="68"/>
      <c r="H9" s="69"/>
      <c r="I9" s="70"/>
      <c r="J9" s="70"/>
      <c r="K9" s="52"/>
      <c r="L9" s="57">
        <f t="shared" si="0"/>
        <v>-294.04761904761904</v>
      </c>
      <c r="M9" s="58">
        <f t="shared" si="1"/>
        <v>86464.002267573684</v>
      </c>
      <c r="N9" s="58"/>
      <c r="O9" s="58"/>
      <c r="P9" s="59"/>
      <c r="Q9" s="60"/>
      <c r="R9" s="54"/>
      <c r="S9" s="54"/>
      <c r="T9" s="54"/>
      <c r="U9" s="54"/>
      <c r="V9" s="54"/>
      <c r="W9" s="53"/>
      <c r="AA9" s="59"/>
      <c r="AB9" s="59"/>
      <c r="AC9" s="59"/>
      <c r="AD9" s="59"/>
      <c r="AE9" s="59"/>
      <c r="AF9" s="59"/>
      <c r="AG9" s="59"/>
    </row>
    <row r="10" spans="1:33" ht="14" customHeight="1">
      <c r="B10" s="8">
        <v>12</v>
      </c>
      <c r="L10" s="57">
        <f t="shared" si="0"/>
        <v>-293.04761904761904</v>
      </c>
      <c r="M10" s="58">
        <f t="shared" si="1"/>
        <v>85876.907029478447</v>
      </c>
      <c r="N10" s="58"/>
      <c r="O10" s="58"/>
      <c r="P10" s="59"/>
      <c r="Q10" s="60"/>
      <c r="R10" s="54"/>
      <c r="S10" s="54"/>
      <c r="T10" s="54"/>
      <c r="U10" s="54"/>
      <c r="V10" s="54"/>
      <c r="W10" s="53"/>
      <c r="AA10" s="59"/>
      <c r="AB10" s="59"/>
      <c r="AC10" s="59"/>
      <c r="AD10" s="59"/>
      <c r="AE10" s="59"/>
      <c r="AF10" s="59"/>
      <c r="AG10" s="59"/>
    </row>
    <row r="11" spans="1:33" ht="14" customHeight="1">
      <c r="B11" s="8">
        <v>14</v>
      </c>
      <c r="F11" s="50"/>
      <c r="G11" s="50"/>
      <c r="H11" s="50"/>
      <c r="I11" s="50"/>
      <c r="J11" s="50"/>
      <c r="K11" s="50"/>
      <c r="L11" s="57">
        <f t="shared" si="0"/>
        <v>-291.04761904761904</v>
      </c>
      <c r="M11" s="58">
        <f t="shared" si="1"/>
        <v>84708.716553287974</v>
      </c>
      <c r="N11" s="58"/>
      <c r="O11" s="58"/>
      <c r="P11" s="59"/>
      <c r="Q11" s="60"/>
      <c r="R11" s="54"/>
      <c r="S11" s="54"/>
      <c r="T11" s="54"/>
      <c r="U11" s="54"/>
      <c r="V11" s="54"/>
      <c r="W11" s="53"/>
      <c r="AA11" s="59"/>
      <c r="AB11" s="59"/>
      <c r="AC11" s="59"/>
      <c r="AD11" s="59"/>
      <c r="AE11" s="59"/>
      <c r="AF11" s="59"/>
      <c r="AG11" s="59"/>
    </row>
    <row r="12" spans="1:33">
      <c r="B12" s="8">
        <v>16</v>
      </c>
      <c r="F12" s="50"/>
      <c r="G12" s="50"/>
      <c r="H12" s="50"/>
      <c r="I12" s="50"/>
      <c r="J12" s="50"/>
      <c r="K12" s="50"/>
      <c r="L12" s="57">
        <f t="shared" si="0"/>
        <v>-289.04761904761904</v>
      </c>
      <c r="M12" s="58">
        <f t="shared" si="1"/>
        <v>83548.5260770975</v>
      </c>
      <c r="N12" s="58"/>
      <c r="O12" s="58"/>
      <c r="P12" s="61"/>
      <c r="Q12" s="62"/>
      <c r="R12" s="53"/>
      <c r="S12" s="53"/>
      <c r="T12" s="53"/>
      <c r="U12" s="53"/>
      <c r="V12" s="53"/>
      <c r="W12" s="53"/>
    </row>
    <row r="13" spans="1:33" ht="14" customHeight="1">
      <c r="B13" s="8">
        <v>17</v>
      </c>
      <c r="D13" s="110" t="s">
        <v>128</v>
      </c>
      <c r="E13" s="110"/>
      <c r="F13" s="110"/>
      <c r="G13" s="110"/>
      <c r="H13" s="110"/>
      <c r="I13" s="110"/>
      <c r="J13" s="110"/>
      <c r="L13" s="57">
        <f t="shared" si="0"/>
        <v>-288.04761904761904</v>
      </c>
      <c r="M13" s="58">
        <f t="shared" si="1"/>
        <v>82971.430839002263</v>
      </c>
      <c r="N13" s="58"/>
      <c r="O13" s="58"/>
      <c r="P13" s="63"/>
      <c r="Q13" s="62"/>
      <c r="R13" s="59"/>
      <c r="S13" s="59"/>
      <c r="T13" s="59"/>
      <c r="U13" s="59"/>
      <c r="V13" s="59"/>
      <c r="W13" s="59"/>
      <c r="X13" s="59"/>
    </row>
    <row r="14" spans="1:33" ht="14" customHeight="1">
      <c r="B14" s="8">
        <v>23</v>
      </c>
      <c r="D14" s="110"/>
      <c r="E14" s="110"/>
      <c r="F14" s="110"/>
      <c r="G14" s="110"/>
      <c r="H14" s="110"/>
      <c r="I14" s="110"/>
      <c r="J14" s="110"/>
      <c r="L14" s="57">
        <f t="shared" si="0"/>
        <v>-282.04761904761904</v>
      </c>
      <c r="M14" s="58">
        <f t="shared" si="1"/>
        <v>79550.859410430829</v>
      </c>
      <c r="N14" s="58"/>
      <c r="O14" s="58"/>
      <c r="P14" s="63"/>
      <c r="Q14" s="62"/>
      <c r="R14" s="59"/>
      <c r="S14" s="59"/>
      <c r="T14" s="59"/>
      <c r="U14" s="59"/>
      <c r="V14" s="59"/>
      <c r="W14" s="59"/>
      <c r="X14" s="59"/>
    </row>
    <row r="15" spans="1:33" ht="14" customHeight="1">
      <c r="B15" s="8">
        <v>24</v>
      </c>
      <c r="D15" s="110"/>
      <c r="E15" s="110"/>
      <c r="F15" s="110"/>
      <c r="G15" s="110"/>
      <c r="H15" s="110"/>
      <c r="I15" s="110"/>
      <c r="J15" s="110"/>
      <c r="L15" s="57">
        <f t="shared" si="0"/>
        <v>-281.04761904761904</v>
      </c>
      <c r="M15" s="58">
        <f>L15^2</f>
        <v>78987.764172335592</v>
      </c>
      <c r="N15" s="58"/>
      <c r="O15" s="58"/>
      <c r="P15" s="63"/>
      <c r="Q15" s="62"/>
      <c r="R15" s="59"/>
      <c r="S15" s="59"/>
      <c r="T15" s="59"/>
      <c r="U15" s="59"/>
      <c r="V15" s="59"/>
      <c r="W15" s="59"/>
      <c r="X15" s="59"/>
    </row>
    <row r="16" spans="1:33" ht="14" customHeight="1">
      <c r="B16" s="8">
        <v>33</v>
      </c>
      <c r="D16" s="110"/>
      <c r="E16" s="110"/>
      <c r="F16" s="110"/>
      <c r="G16" s="110"/>
      <c r="H16" s="110"/>
      <c r="I16" s="110"/>
      <c r="J16" s="110"/>
      <c r="L16" s="57">
        <f t="shared" si="0"/>
        <v>-272.04761904761904</v>
      </c>
      <c r="M16" s="58">
        <f>L16^2</f>
        <v>74009.907029478447</v>
      </c>
      <c r="N16" s="58"/>
      <c r="O16" s="58"/>
      <c r="P16" s="18"/>
      <c r="Q16" s="19"/>
      <c r="R16" s="59"/>
      <c r="S16" s="59"/>
      <c r="T16" s="59"/>
      <c r="U16" s="59"/>
      <c r="V16" s="59"/>
      <c r="W16" s="59"/>
      <c r="X16" s="59"/>
    </row>
    <row r="17" spans="2:24" ht="14" customHeight="1">
      <c r="B17" s="8">
        <v>33</v>
      </c>
      <c r="D17" s="110"/>
      <c r="E17" s="110"/>
      <c r="F17" s="110"/>
      <c r="G17" s="110"/>
      <c r="H17" s="110"/>
      <c r="I17" s="110"/>
      <c r="J17" s="110"/>
      <c r="L17" s="57">
        <f t="shared" si="0"/>
        <v>-272.04761904761904</v>
      </c>
      <c r="M17" s="58">
        <f>L17^2</f>
        <v>74009.907029478447</v>
      </c>
      <c r="N17" s="58"/>
      <c r="O17" s="58"/>
      <c r="P17" s="18"/>
      <c r="Q17" s="19"/>
      <c r="R17" s="59"/>
      <c r="S17" s="59"/>
      <c r="T17" s="59"/>
      <c r="U17" s="59"/>
      <c r="V17" s="59"/>
      <c r="W17" s="59"/>
      <c r="X17" s="59"/>
    </row>
    <row r="18" spans="2:24">
      <c r="B18" s="8">
        <v>34</v>
      </c>
      <c r="L18" s="57">
        <f t="shared" si="0"/>
        <v>-271.04761904761904</v>
      </c>
      <c r="M18" s="58">
        <f>L18^2</f>
        <v>73466.81179138321</v>
      </c>
      <c r="N18" s="58"/>
      <c r="O18" s="58"/>
      <c r="P18" s="18"/>
      <c r="Q18" s="19"/>
    </row>
    <row r="19" spans="2:24">
      <c r="B19" s="8">
        <v>45</v>
      </c>
      <c r="L19" s="57">
        <f t="shared" si="0"/>
        <v>-260.04761904761904</v>
      </c>
      <c r="M19" s="58">
        <f>L19^2</f>
        <v>67624.764172335592</v>
      </c>
      <c r="N19" s="58"/>
      <c r="O19" s="58"/>
      <c r="P19" s="18"/>
      <c r="Q19" s="19"/>
    </row>
    <row r="20" spans="2:24">
      <c r="B20" s="8">
        <v>47</v>
      </c>
      <c r="L20" s="57">
        <f t="shared" si="0"/>
        <v>-258.04761904761904</v>
      </c>
      <c r="M20" s="58">
        <f t="shared" si="1"/>
        <v>66588.573696145118</v>
      </c>
      <c r="N20" s="58"/>
      <c r="O20" s="58"/>
      <c r="P20" s="18"/>
      <c r="Q20" s="19"/>
    </row>
    <row r="21" spans="2:24">
      <c r="B21" s="8">
        <v>47</v>
      </c>
      <c r="L21" s="57">
        <f t="shared" si="0"/>
        <v>-258.04761904761904</v>
      </c>
      <c r="M21" s="58">
        <f t="shared" si="1"/>
        <v>66588.573696145118</v>
      </c>
      <c r="N21" s="58"/>
      <c r="O21" s="58"/>
      <c r="P21" s="18"/>
      <c r="Q21" s="19"/>
    </row>
    <row r="22" spans="2:24">
      <c r="B22" s="8">
        <v>51</v>
      </c>
      <c r="L22" s="57">
        <f t="shared" si="0"/>
        <v>-254.04761904761904</v>
      </c>
      <c r="M22" s="58">
        <f t="shared" si="1"/>
        <v>64540.192743764164</v>
      </c>
      <c r="N22" s="58"/>
      <c r="O22" s="58"/>
      <c r="P22" s="18"/>
      <c r="Q22" s="19"/>
      <c r="R22" s="50" t="s">
        <v>38</v>
      </c>
    </row>
    <row r="23" spans="2:24">
      <c r="B23" s="8">
        <v>57</v>
      </c>
      <c r="L23" s="57">
        <f t="shared" si="0"/>
        <v>-248.04761904761904</v>
      </c>
      <c r="M23" s="58">
        <f t="shared" si="1"/>
        <v>61527.621315192737</v>
      </c>
      <c r="N23" s="58"/>
      <c r="O23" s="58"/>
      <c r="P23" s="18"/>
      <c r="Q23" s="19"/>
      <c r="R23" s="50" t="s">
        <v>38</v>
      </c>
    </row>
    <row r="24" spans="2:24">
      <c r="B24" s="8">
        <v>59</v>
      </c>
      <c r="L24" s="57">
        <f t="shared" si="0"/>
        <v>-246.04761904761904</v>
      </c>
      <c r="M24" s="58">
        <f t="shared" si="1"/>
        <v>60539.430839002263</v>
      </c>
      <c r="N24" s="58"/>
      <c r="O24" s="58"/>
      <c r="P24" s="18"/>
      <c r="Q24" s="19"/>
    </row>
    <row r="25" spans="2:24">
      <c r="B25" s="8">
        <v>61</v>
      </c>
      <c r="L25" s="57">
        <f t="shared" si="0"/>
        <v>-244.04761904761904</v>
      </c>
      <c r="M25" s="58">
        <f t="shared" si="1"/>
        <v>59559.240362811783</v>
      </c>
      <c r="N25" s="58"/>
      <c r="O25" s="58"/>
      <c r="P25" s="18"/>
      <c r="Q25" s="19"/>
    </row>
    <row r="26" spans="2:24">
      <c r="B26" s="8">
        <v>65</v>
      </c>
      <c r="L26" s="57">
        <f t="shared" si="0"/>
        <v>-240.04761904761904</v>
      </c>
      <c r="M26" s="58">
        <f t="shared" si="1"/>
        <v>57622.859410430836</v>
      </c>
      <c r="N26" s="58"/>
      <c r="O26" s="58"/>
      <c r="P26" s="18"/>
      <c r="Q26" s="19"/>
    </row>
    <row r="27" spans="2:24">
      <c r="B27" s="8">
        <v>65</v>
      </c>
      <c r="L27" s="57">
        <f t="shared" si="0"/>
        <v>-240.04761904761904</v>
      </c>
      <c r="M27" s="58">
        <f t="shared" si="1"/>
        <v>57622.859410430836</v>
      </c>
      <c r="N27" s="58"/>
      <c r="O27" s="58"/>
      <c r="P27" s="18"/>
      <c r="Q27" s="19"/>
    </row>
    <row r="28" spans="2:24">
      <c r="B28" s="8">
        <v>66</v>
      </c>
      <c r="L28" s="57">
        <f t="shared" si="0"/>
        <v>-239.04761904761904</v>
      </c>
      <c r="M28" s="58">
        <f t="shared" si="1"/>
        <v>57143.764172335599</v>
      </c>
      <c r="N28" s="58"/>
      <c r="O28" s="58"/>
      <c r="P28" s="18"/>
      <c r="Q28" s="19"/>
    </row>
    <row r="29" spans="2:24">
      <c r="B29" s="8">
        <v>66</v>
      </c>
      <c r="L29" s="57">
        <f t="shared" si="0"/>
        <v>-239.04761904761904</v>
      </c>
      <c r="M29" s="58">
        <f t="shared" si="1"/>
        <v>57143.764172335599</v>
      </c>
      <c r="N29" s="58"/>
      <c r="O29" s="58"/>
      <c r="P29" s="18"/>
      <c r="Q29" s="19"/>
    </row>
    <row r="30" spans="2:24">
      <c r="B30" s="8">
        <v>66</v>
      </c>
      <c r="L30" s="57">
        <f t="shared" si="0"/>
        <v>-239.04761904761904</v>
      </c>
      <c r="M30" s="58">
        <f t="shared" si="1"/>
        <v>57143.764172335599</v>
      </c>
      <c r="N30" s="58"/>
      <c r="O30" s="58"/>
      <c r="P30" s="18"/>
      <c r="Q30" s="19"/>
    </row>
    <row r="31" spans="2:24">
      <c r="B31" s="8">
        <v>66</v>
      </c>
      <c r="L31" s="57">
        <f t="shared" si="0"/>
        <v>-239.04761904761904</v>
      </c>
      <c r="M31" s="58">
        <f t="shared" si="1"/>
        <v>57143.764172335599</v>
      </c>
      <c r="N31" s="58"/>
      <c r="O31" s="58"/>
      <c r="P31" s="18"/>
      <c r="Q31" s="19"/>
    </row>
    <row r="32" spans="2:24">
      <c r="B32" s="8">
        <v>68</v>
      </c>
      <c r="L32" s="57">
        <f t="shared" si="0"/>
        <v>-237.04761904761904</v>
      </c>
      <c r="M32" s="58">
        <f t="shared" si="1"/>
        <v>56191.573696145118</v>
      </c>
      <c r="N32" s="58"/>
      <c r="O32" s="58"/>
      <c r="P32" s="18"/>
      <c r="Q32" s="19"/>
    </row>
    <row r="33" spans="2:17">
      <c r="B33" s="8">
        <v>69</v>
      </c>
      <c r="L33" s="57">
        <f t="shared" si="0"/>
        <v>-236.04761904761904</v>
      </c>
      <c r="M33" s="58">
        <f t="shared" si="1"/>
        <v>55718.478458049882</v>
      </c>
      <c r="N33" s="58"/>
      <c r="O33" s="58"/>
      <c r="P33" s="18"/>
      <c r="Q33" s="19"/>
    </row>
    <row r="34" spans="2:17">
      <c r="B34" s="8">
        <v>71</v>
      </c>
      <c r="L34" s="57">
        <f t="shared" si="0"/>
        <v>-234.04761904761904</v>
      </c>
      <c r="M34" s="58">
        <f t="shared" si="1"/>
        <v>54778.287981859408</v>
      </c>
      <c r="N34" s="58"/>
      <c r="O34" s="58"/>
      <c r="P34" s="18"/>
      <c r="Q34" s="19"/>
    </row>
    <row r="35" spans="2:17">
      <c r="B35" s="8">
        <v>72</v>
      </c>
      <c r="L35" s="57">
        <f t="shared" si="0"/>
        <v>-233.04761904761904</v>
      </c>
      <c r="M35" s="58">
        <f t="shared" si="1"/>
        <v>54311.192743764164</v>
      </c>
      <c r="N35" s="58"/>
      <c r="O35" s="58"/>
      <c r="P35" s="18"/>
      <c r="Q35" s="19"/>
    </row>
    <row r="36" spans="2:17">
      <c r="B36" s="8">
        <v>76</v>
      </c>
      <c r="L36" s="57">
        <f t="shared" si="0"/>
        <v>-229.04761904761904</v>
      </c>
      <c r="M36" s="58">
        <f t="shared" si="1"/>
        <v>52462.811791383217</v>
      </c>
      <c r="N36" s="58"/>
      <c r="O36" s="58"/>
      <c r="P36" s="18"/>
      <c r="Q36" s="19"/>
    </row>
    <row r="37" spans="2:17">
      <c r="B37" s="8">
        <v>78</v>
      </c>
      <c r="L37" s="57">
        <f t="shared" si="0"/>
        <v>-227.04761904761904</v>
      </c>
      <c r="M37" s="58">
        <f t="shared" si="1"/>
        <v>51550.621315192737</v>
      </c>
      <c r="N37" s="58"/>
      <c r="O37" s="58"/>
      <c r="P37" s="18"/>
      <c r="Q37" s="19"/>
    </row>
    <row r="38" spans="2:17">
      <c r="B38" s="8">
        <v>81</v>
      </c>
      <c r="L38" s="57">
        <f t="shared" si="0"/>
        <v>-224.04761904761904</v>
      </c>
      <c r="M38" s="58">
        <f t="shared" si="1"/>
        <v>50197.335600907027</v>
      </c>
      <c r="N38" s="58"/>
      <c r="O38" s="58"/>
      <c r="P38" s="18"/>
      <c r="Q38" s="19"/>
    </row>
    <row r="39" spans="2:17">
      <c r="B39" s="8">
        <v>81</v>
      </c>
      <c r="L39" s="57">
        <f t="shared" si="0"/>
        <v>-224.04761904761904</v>
      </c>
      <c r="M39" s="58">
        <f t="shared" si="1"/>
        <v>50197.335600907027</v>
      </c>
      <c r="N39" s="58"/>
      <c r="O39" s="58"/>
      <c r="P39" s="18"/>
      <c r="Q39" s="19"/>
    </row>
    <row r="40" spans="2:17">
      <c r="B40" s="8">
        <v>83</v>
      </c>
      <c r="L40" s="57">
        <f t="shared" si="0"/>
        <v>-222.04761904761904</v>
      </c>
      <c r="M40" s="58">
        <f t="shared" si="1"/>
        <v>49305.145124716546</v>
      </c>
      <c r="N40" s="58"/>
      <c r="O40" s="58"/>
      <c r="P40" s="18"/>
      <c r="Q40" s="19"/>
    </row>
    <row r="41" spans="2:17">
      <c r="B41" s="8">
        <v>94</v>
      </c>
      <c r="L41" s="57">
        <f t="shared" si="0"/>
        <v>-211.04761904761904</v>
      </c>
      <c r="M41" s="58">
        <f t="shared" si="1"/>
        <v>44541.097505668928</v>
      </c>
      <c r="N41" s="58"/>
      <c r="O41" s="58"/>
      <c r="P41" s="18"/>
      <c r="Q41" s="19"/>
    </row>
    <row r="42" spans="2:17">
      <c r="B42" s="8">
        <v>99</v>
      </c>
      <c r="L42" s="57">
        <f t="shared" si="0"/>
        <v>-206.04761904761904</v>
      </c>
      <c r="M42" s="58">
        <f t="shared" si="1"/>
        <v>42455.621315192737</v>
      </c>
      <c r="N42" s="58"/>
      <c r="O42" s="58"/>
      <c r="P42" s="18"/>
      <c r="Q42" s="19"/>
    </row>
    <row r="43" spans="2:17">
      <c r="B43" s="8">
        <v>102</v>
      </c>
      <c r="L43" s="57">
        <f t="shared" si="0"/>
        <v>-203.04761904761904</v>
      </c>
      <c r="M43" s="58">
        <f t="shared" si="1"/>
        <v>41228.335600907027</v>
      </c>
      <c r="N43" s="58"/>
      <c r="O43" s="58"/>
      <c r="P43" s="18"/>
      <c r="Q43" s="19"/>
    </row>
    <row r="44" spans="2:17">
      <c r="B44" s="8">
        <v>102</v>
      </c>
      <c r="L44" s="57">
        <f t="shared" si="0"/>
        <v>-203.04761904761904</v>
      </c>
      <c r="M44" s="58">
        <f t="shared" si="1"/>
        <v>41228.335600907027</v>
      </c>
      <c r="N44" s="58"/>
      <c r="O44" s="58"/>
      <c r="P44" s="18"/>
      <c r="Q44" s="19"/>
    </row>
    <row r="45" spans="2:17">
      <c r="B45" s="8">
        <v>104</v>
      </c>
      <c r="L45" s="57">
        <f t="shared" si="0"/>
        <v>-201.04761904761904</v>
      </c>
      <c r="M45" s="58">
        <f t="shared" si="1"/>
        <v>40420.145124716546</v>
      </c>
      <c r="N45" s="58"/>
      <c r="O45" s="58"/>
      <c r="P45" s="18"/>
      <c r="Q45" s="19"/>
    </row>
    <row r="46" spans="2:17">
      <c r="B46" s="8">
        <v>107</v>
      </c>
      <c r="L46" s="57">
        <f t="shared" si="0"/>
        <v>-198.04761904761904</v>
      </c>
      <c r="M46" s="58">
        <f t="shared" si="1"/>
        <v>39222.859410430836</v>
      </c>
      <c r="N46" s="58"/>
      <c r="O46" s="58"/>
      <c r="P46" s="18"/>
      <c r="Q46" s="19"/>
    </row>
    <row r="47" spans="2:17">
      <c r="B47" s="8">
        <v>110</v>
      </c>
      <c r="L47" s="57">
        <f t="shared" si="0"/>
        <v>-195.04761904761904</v>
      </c>
      <c r="M47" s="58">
        <f t="shared" si="1"/>
        <v>38043.573696145118</v>
      </c>
      <c r="N47" s="58"/>
      <c r="O47" s="58"/>
      <c r="P47" s="18"/>
      <c r="Q47" s="19"/>
    </row>
    <row r="48" spans="2:17">
      <c r="B48" s="8">
        <v>111</v>
      </c>
      <c r="L48" s="57">
        <f t="shared" si="0"/>
        <v>-194.04761904761904</v>
      </c>
      <c r="M48" s="58">
        <f t="shared" si="1"/>
        <v>37654.478458049882</v>
      </c>
      <c r="N48" s="58"/>
      <c r="O48" s="58"/>
      <c r="P48" s="18"/>
      <c r="Q48" s="19"/>
    </row>
    <row r="49" spans="2:17">
      <c r="B49" s="8">
        <v>116</v>
      </c>
      <c r="L49" s="57">
        <f t="shared" si="0"/>
        <v>-189.04761904761904</v>
      </c>
      <c r="M49" s="58">
        <f t="shared" si="1"/>
        <v>35739.002267573691</v>
      </c>
      <c r="N49" s="58"/>
      <c r="O49" s="58"/>
      <c r="P49" s="18"/>
      <c r="Q49" s="19"/>
    </row>
    <row r="50" spans="2:17">
      <c r="B50" s="8">
        <v>118</v>
      </c>
      <c r="L50" s="57">
        <f t="shared" si="0"/>
        <v>-187.04761904761904</v>
      </c>
      <c r="M50" s="58">
        <f t="shared" si="1"/>
        <v>34986.811791383217</v>
      </c>
      <c r="N50" s="58"/>
      <c r="O50" s="58"/>
      <c r="P50" s="18"/>
      <c r="Q50" s="19"/>
    </row>
    <row r="51" spans="2:17">
      <c r="B51" s="8">
        <v>119</v>
      </c>
      <c r="L51" s="57">
        <f t="shared" si="0"/>
        <v>-186.04761904761904</v>
      </c>
      <c r="M51" s="58">
        <f t="shared" si="1"/>
        <v>34613.716553287981</v>
      </c>
      <c r="N51" s="58"/>
      <c r="O51" s="58"/>
      <c r="P51" s="18"/>
      <c r="Q51" s="19"/>
    </row>
    <row r="52" spans="2:17">
      <c r="B52" s="8">
        <v>121</v>
      </c>
      <c r="L52" s="57">
        <f t="shared" si="0"/>
        <v>-184.04761904761904</v>
      </c>
      <c r="M52" s="58">
        <f t="shared" si="1"/>
        <v>33873.5260770975</v>
      </c>
      <c r="N52" s="58"/>
      <c r="O52" s="58"/>
      <c r="P52" s="18"/>
      <c r="Q52" s="19"/>
    </row>
    <row r="53" spans="2:17">
      <c r="B53" s="8">
        <v>124</v>
      </c>
      <c r="L53" s="57">
        <f t="shared" si="0"/>
        <v>-181.04761904761904</v>
      </c>
      <c r="M53" s="58">
        <f t="shared" si="1"/>
        <v>32778.24036281179</v>
      </c>
      <c r="N53" s="58"/>
      <c r="O53" s="58"/>
      <c r="P53" s="18"/>
      <c r="Q53" s="19"/>
    </row>
    <row r="54" spans="2:17">
      <c r="B54" s="8">
        <v>126</v>
      </c>
      <c r="L54" s="57">
        <f t="shared" si="0"/>
        <v>-179.04761904761904</v>
      </c>
      <c r="M54" s="58">
        <f t="shared" si="1"/>
        <v>32058.049886621313</v>
      </c>
      <c r="N54" s="58"/>
      <c r="O54" s="58"/>
      <c r="P54" s="18"/>
      <c r="Q54" s="19"/>
    </row>
    <row r="55" spans="2:17">
      <c r="B55" s="8">
        <v>127</v>
      </c>
      <c r="L55" s="57">
        <f t="shared" si="0"/>
        <v>-178.04761904761904</v>
      </c>
      <c r="M55" s="58">
        <f t="shared" si="1"/>
        <v>31700.954648526073</v>
      </c>
      <c r="N55" s="58"/>
      <c r="O55" s="58"/>
      <c r="P55" s="18"/>
      <c r="Q55" s="19"/>
    </row>
    <row r="56" spans="2:17">
      <c r="B56" s="8">
        <v>137</v>
      </c>
      <c r="L56" s="57">
        <f t="shared" si="0"/>
        <v>-168.04761904761904</v>
      </c>
      <c r="M56" s="58">
        <f t="shared" si="1"/>
        <v>28240.002267573691</v>
      </c>
      <c r="N56" s="58"/>
      <c r="O56" s="58"/>
      <c r="P56" s="18"/>
      <c r="Q56" s="19"/>
    </row>
    <row r="57" spans="2:17">
      <c r="B57" s="8">
        <v>139</v>
      </c>
      <c r="L57" s="57">
        <f t="shared" si="0"/>
        <v>-166.04761904761904</v>
      </c>
      <c r="M57" s="58">
        <f t="shared" si="1"/>
        <v>27571.811791383217</v>
      </c>
      <c r="N57" s="58"/>
      <c r="O57" s="58"/>
      <c r="P57" s="18"/>
      <c r="Q57" s="19"/>
    </row>
    <row r="58" spans="2:17">
      <c r="B58" s="8">
        <v>141</v>
      </c>
      <c r="L58" s="57">
        <f t="shared" si="0"/>
        <v>-164.04761904761904</v>
      </c>
      <c r="M58" s="58">
        <f t="shared" si="1"/>
        <v>26911.62131519274</v>
      </c>
      <c r="N58" s="58"/>
      <c r="O58" s="58"/>
      <c r="P58" s="18"/>
      <c r="Q58" s="19"/>
    </row>
    <row r="59" spans="2:17">
      <c r="B59" s="8">
        <v>146</v>
      </c>
      <c r="L59" s="57">
        <f t="shared" si="0"/>
        <v>-159.04761904761904</v>
      </c>
      <c r="M59" s="58">
        <f t="shared" si="1"/>
        <v>25296.14512471655</v>
      </c>
      <c r="N59" s="58"/>
      <c r="O59" s="58"/>
      <c r="P59" s="18"/>
      <c r="Q59" s="19"/>
    </row>
    <row r="60" spans="2:17">
      <c r="B60" s="8">
        <v>149</v>
      </c>
      <c r="L60" s="57">
        <f t="shared" si="0"/>
        <v>-156.04761904761904</v>
      </c>
      <c r="M60" s="58">
        <f t="shared" si="1"/>
        <v>24350.859410430836</v>
      </c>
      <c r="N60" s="58"/>
      <c r="O60" s="58"/>
      <c r="P60" s="18"/>
      <c r="Q60" s="19"/>
    </row>
    <row r="61" spans="2:17">
      <c r="B61" s="8">
        <v>150</v>
      </c>
      <c r="L61" s="57">
        <f t="shared" si="0"/>
        <v>-155.04761904761904</v>
      </c>
      <c r="M61" s="58">
        <f t="shared" si="1"/>
        <v>24039.764172335599</v>
      </c>
      <c r="N61" s="58"/>
      <c r="O61" s="58"/>
      <c r="P61" s="18"/>
      <c r="Q61" s="19"/>
    </row>
    <row r="62" spans="2:17">
      <c r="B62" s="8">
        <v>153</v>
      </c>
      <c r="L62" s="57">
        <f t="shared" si="0"/>
        <v>-152.04761904761904</v>
      </c>
      <c r="M62" s="58">
        <f t="shared" si="1"/>
        <v>23118.478458049882</v>
      </c>
      <c r="N62" s="58"/>
      <c r="O62" s="58"/>
      <c r="P62" s="18"/>
      <c r="Q62" s="19"/>
    </row>
    <row r="63" spans="2:17">
      <c r="B63" s="8">
        <v>157</v>
      </c>
      <c r="L63" s="57">
        <f t="shared" si="0"/>
        <v>-148.04761904761904</v>
      </c>
      <c r="M63" s="58">
        <f t="shared" si="1"/>
        <v>21918.097505668931</v>
      </c>
      <c r="N63" s="58"/>
      <c r="O63" s="58"/>
      <c r="P63" s="18"/>
      <c r="Q63" s="19"/>
    </row>
    <row r="64" spans="2:17">
      <c r="B64" s="8">
        <v>158</v>
      </c>
      <c r="L64" s="57">
        <f t="shared" si="0"/>
        <v>-147.04761904761904</v>
      </c>
      <c r="M64" s="58">
        <f t="shared" si="1"/>
        <v>21623.002267573695</v>
      </c>
      <c r="N64" s="58"/>
      <c r="O64" s="58"/>
      <c r="P64" s="18"/>
      <c r="Q64" s="19"/>
    </row>
    <row r="65" spans="2:17">
      <c r="B65" s="8">
        <v>158</v>
      </c>
      <c r="L65" s="57">
        <f t="shared" si="0"/>
        <v>-147.04761904761904</v>
      </c>
      <c r="M65" s="58">
        <f t="shared" si="1"/>
        <v>21623.002267573695</v>
      </c>
      <c r="N65" s="58"/>
      <c r="O65" s="58"/>
      <c r="P65" s="18"/>
      <c r="Q65" s="19"/>
    </row>
    <row r="66" spans="2:17">
      <c r="B66" s="8">
        <v>159</v>
      </c>
      <c r="L66" s="57">
        <f t="shared" si="0"/>
        <v>-146.04761904761904</v>
      </c>
      <c r="M66" s="58">
        <f t="shared" si="1"/>
        <v>21329.907029478454</v>
      </c>
      <c r="N66" s="58"/>
      <c r="O66" s="58"/>
      <c r="P66" s="18"/>
      <c r="Q66" s="19"/>
    </row>
    <row r="67" spans="2:17">
      <c r="B67" s="8">
        <v>161</v>
      </c>
      <c r="L67" s="57">
        <f t="shared" si="0"/>
        <v>-144.04761904761904</v>
      </c>
      <c r="M67" s="58">
        <f t="shared" si="1"/>
        <v>20749.716553287977</v>
      </c>
      <c r="N67" s="58"/>
      <c r="O67" s="58"/>
      <c r="P67" s="18"/>
      <c r="Q67" s="19"/>
    </row>
    <row r="68" spans="2:17">
      <c r="B68" s="8">
        <v>162</v>
      </c>
      <c r="L68" s="57">
        <f t="shared" si="0"/>
        <v>-143.04761904761904</v>
      </c>
      <c r="M68" s="58">
        <f t="shared" si="1"/>
        <v>20462.62131519274</v>
      </c>
      <c r="N68" s="58"/>
      <c r="O68" s="58"/>
      <c r="P68" s="18"/>
      <c r="Q68" s="19"/>
    </row>
    <row r="69" spans="2:17">
      <c r="B69" s="8">
        <v>163</v>
      </c>
      <c r="L69" s="57">
        <f t="shared" ref="L69:L132" si="2">B69-E$9</f>
        <v>-142.04761904761904</v>
      </c>
      <c r="M69" s="58">
        <f t="shared" si="1"/>
        <v>20177.526077097504</v>
      </c>
      <c r="N69" s="58"/>
      <c r="O69" s="58"/>
      <c r="P69" s="18"/>
      <c r="Q69" s="19"/>
    </row>
    <row r="70" spans="2:17">
      <c r="B70" s="8">
        <v>165</v>
      </c>
      <c r="L70" s="57">
        <f t="shared" si="2"/>
        <v>-140.04761904761904</v>
      </c>
      <c r="M70" s="58">
        <f t="shared" ref="M70:M133" si="3">L70^2</f>
        <v>19613.335600907027</v>
      </c>
      <c r="N70" s="58"/>
      <c r="O70" s="58"/>
      <c r="P70" s="18"/>
      <c r="Q70" s="19"/>
    </row>
    <row r="71" spans="2:17">
      <c r="B71" s="8">
        <v>165</v>
      </c>
      <c r="L71" s="57">
        <f t="shared" si="2"/>
        <v>-140.04761904761904</v>
      </c>
      <c r="M71" s="58">
        <f t="shared" si="3"/>
        <v>19613.335600907027</v>
      </c>
      <c r="N71" s="58"/>
      <c r="O71" s="58"/>
      <c r="P71" s="18"/>
      <c r="Q71" s="19"/>
    </row>
    <row r="72" spans="2:17">
      <c r="B72" s="8">
        <v>165</v>
      </c>
      <c r="L72" s="57">
        <f t="shared" si="2"/>
        <v>-140.04761904761904</v>
      </c>
      <c r="M72" s="58">
        <f t="shared" si="3"/>
        <v>19613.335600907027</v>
      </c>
      <c r="N72" s="58"/>
      <c r="O72" s="58"/>
      <c r="P72" s="18"/>
      <c r="Q72" s="19"/>
    </row>
    <row r="73" spans="2:17">
      <c r="B73" s="8">
        <v>171</v>
      </c>
      <c r="L73" s="57">
        <f t="shared" si="2"/>
        <v>-134.04761904761904</v>
      </c>
      <c r="M73" s="58">
        <f t="shared" si="3"/>
        <v>17968.764172335599</v>
      </c>
      <c r="N73" s="58"/>
      <c r="O73" s="58"/>
      <c r="P73" s="18"/>
      <c r="Q73" s="19"/>
    </row>
    <row r="74" spans="2:17">
      <c r="B74" s="8">
        <v>171</v>
      </c>
      <c r="L74" s="57">
        <f t="shared" si="2"/>
        <v>-134.04761904761904</v>
      </c>
      <c r="M74" s="58">
        <f t="shared" si="3"/>
        <v>17968.764172335599</v>
      </c>
      <c r="N74" s="58"/>
      <c r="O74" s="58"/>
      <c r="P74" s="18"/>
      <c r="Q74" s="19"/>
    </row>
    <row r="75" spans="2:17">
      <c r="B75" s="8">
        <v>173</v>
      </c>
      <c r="L75" s="57">
        <f t="shared" si="2"/>
        <v>-132.04761904761904</v>
      </c>
      <c r="M75" s="58">
        <f t="shared" si="3"/>
        <v>17436.573696145122</v>
      </c>
      <c r="N75" s="58"/>
      <c r="O75" s="58"/>
      <c r="P75" s="18"/>
      <c r="Q75" s="19"/>
    </row>
    <row r="76" spans="2:17">
      <c r="B76" s="8">
        <v>173</v>
      </c>
      <c r="L76" s="57">
        <f t="shared" si="2"/>
        <v>-132.04761904761904</v>
      </c>
      <c r="M76" s="58">
        <f t="shared" si="3"/>
        <v>17436.573696145122</v>
      </c>
      <c r="N76" s="58"/>
      <c r="O76" s="58"/>
      <c r="P76" s="18"/>
      <c r="Q76" s="19"/>
    </row>
    <row r="77" spans="2:17">
      <c r="B77" s="8">
        <v>187</v>
      </c>
      <c r="L77" s="57">
        <f t="shared" si="2"/>
        <v>-118.04761904761904</v>
      </c>
      <c r="M77" s="58">
        <f t="shared" si="3"/>
        <v>13935.240362811788</v>
      </c>
      <c r="N77" s="58"/>
      <c r="O77" s="58"/>
      <c r="P77" s="18"/>
      <c r="Q77" s="19"/>
    </row>
    <row r="78" spans="2:17">
      <c r="B78" s="8">
        <v>188</v>
      </c>
      <c r="L78" s="57">
        <f t="shared" si="2"/>
        <v>-117.04761904761904</v>
      </c>
      <c r="M78" s="58">
        <f t="shared" si="3"/>
        <v>13700.145124716551</v>
      </c>
      <c r="N78" s="58"/>
      <c r="O78" s="58"/>
      <c r="P78" s="18"/>
      <c r="Q78" s="19"/>
    </row>
    <row r="79" spans="2:17">
      <c r="B79" s="8">
        <v>191</v>
      </c>
      <c r="L79" s="57">
        <f t="shared" si="2"/>
        <v>-114.04761904761904</v>
      </c>
      <c r="M79" s="58">
        <f t="shared" si="3"/>
        <v>13006.859410430836</v>
      </c>
      <c r="N79" s="58"/>
      <c r="O79" s="58"/>
      <c r="P79" s="18"/>
      <c r="Q79" s="19"/>
    </row>
    <row r="80" spans="2:17">
      <c r="B80" s="8">
        <v>191</v>
      </c>
      <c r="L80" s="57">
        <f t="shared" si="2"/>
        <v>-114.04761904761904</v>
      </c>
      <c r="M80" s="58">
        <f t="shared" si="3"/>
        <v>13006.859410430836</v>
      </c>
      <c r="N80" s="58"/>
      <c r="O80" s="58"/>
      <c r="P80" s="18"/>
      <c r="Q80" s="19"/>
    </row>
    <row r="81" spans="2:17">
      <c r="B81" s="8">
        <v>198</v>
      </c>
      <c r="L81" s="57">
        <f t="shared" si="2"/>
        <v>-107.04761904761904</v>
      </c>
      <c r="M81" s="58">
        <f t="shared" si="3"/>
        <v>11459.19274376417</v>
      </c>
      <c r="N81" s="58"/>
      <c r="O81" s="58"/>
      <c r="P81" s="18"/>
      <c r="Q81" s="19"/>
    </row>
    <row r="82" spans="2:17">
      <c r="B82" s="8">
        <v>201</v>
      </c>
      <c r="L82" s="57">
        <f t="shared" si="2"/>
        <v>-104.04761904761904</v>
      </c>
      <c r="M82" s="58">
        <f t="shared" si="3"/>
        <v>10825.907029478456</v>
      </c>
      <c r="N82" s="58"/>
      <c r="O82" s="58"/>
      <c r="P82" s="18"/>
      <c r="Q82" s="19"/>
    </row>
    <row r="83" spans="2:17">
      <c r="B83" s="8">
        <v>205</v>
      </c>
      <c r="L83" s="57">
        <f t="shared" si="2"/>
        <v>-100.04761904761904</v>
      </c>
      <c r="M83" s="58">
        <f t="shared" si="3"/>
        <v>10009.526077097504</v>
      </c>
      <c r="N83" s="58"/>
      <c r="O83" s="58"/>
      <c r="P83" s="18"/>
      <c r="Q83" s="19"/>
    </row>
    <row r="84" spans="2:17">
      <c r="B84" s="8">
        <v>205</v>
      </c>
      <c r="L84" s="57">
        <f t="shared" si="2"/>
        <v>-100.04761904761904</v>
      </c>
      <c r="M84" s="58">
        <f t="shared" si="3"/>
        <v>10009.526077097504</v>
      </c>
      <c r="N84" s="58"/>
      <c r="O84" s="58"/>
      <c r="P84" s="18"/>
      <c r="Q84" s="19"/>
    </row>
    <row r="85" spans="2:17">
      <c r="B85" s="8">
        <v>206</v>
      </c>
      <c r="L85" s="57">
        <f t="shared" si="2"/>
        <v>-99.047619047619037</v>
      </c>
      <c r="M85" s="58">
        <f t="shared" si="3"/>
        <v>9810.4308390022652</v>
      </c>
      <c r="N85" s="58"/>
      <c r="O85" s="58"/>
      <c r="P85" s="18"/>
      <c r="Q85" s="19"/>
    </row>
    <row r="86" spans="2:17">
      <c r="B86" s="8">
        <v>209</v>
      </c>
      <c r="L86" s="57">
        <f t="shared" si="2"/>
        <v>-96.047619047619037</v>
      </c>
      <c r="M86" s="58">
        <f t="shared" si="3"/>
        <v>9225.1451247165514</v>
      </c>
      <c r="N86" s="58"/>
      <c r="O86" s="58"/>
      <c r="P86" s="18"/>
      <c r="Q86" s="19"/>
    </row>
    <row r="87" spans="2:17">
      <c r="B87" s="8">
        <v>211</v>
      </c>
      <c r="L87" s="57">
        <f t="shared" si="2"/>
        <v>-94.047619047619037</v>
      </c>
      <c r="M87" s="58">
        <f t="shared" si="3"/>
        <v>8844.9546485260744</v>
      </c>
      <c r="N87" s="58"/>
      <c r="O87" s="58"/>
      <c r="P87" s="18"/>
      <c r="Q87" s="19"/>
    </row>
    <row r="88" spans="2:17">
      <c r="B88" s="8">
        <v>213</v>
      </c>
      <c r="L88" s="57">
        <f t="shared" si="2"/>
        <v>-92.047619047619037</v>
      </c>
      <c r="M88" s="58">
        <f t="shared" si="3"/>
        <v>8472.7641723355991</v>
      </c>
      <c r="N88" s="58"/>
      <c r="O88" s="58"/>
      <c r="P88" s="18"/>
      <c r="Q88" s="19"/>
    </row>
    <row r="89" spans="2:17">
      <c r="B89" s="8">
        <v>217</v>
      </c>
      <c r="L89" s="57">
        <f t="shared" si="2"/>
        <v>-88.047619047619037</v>
      </c>
      <c r="M89" s="58">
        <f t="shared" si="3"/>
        <v>7752.3832199546468</v>
      </c>
      <c r="N89" s="58"/>
      <c r="O89" s="58"/>
      <c r="P89" s="18"/>
      <c r="Q89" s="19"/>
    </row>
    <row r="90" spans="2:17">
      <c r="B90" s="8">
        <v>218</v>
      </c>
      <c r="L90" s="57">
        <f t="shared" si="2"/>
        <v>-87.047619047619037</v>
      </c>
      <c r="M90" s="58">
        <f t="shared" si="3"/>
        <v>7577.2879818594083</v>
      </c>
      <c r="N90" s="58"/>
      <c r="O90" s="58"/>
      <c r="P90" s="18"/>
      <c r="Q90" s="19"/>
    </row>
    <row r="91" spans="2:17">
      <c r="B91" s="8">
        <v>218</v>
      </c>
      <c r="L91" s="57">
        <f t="shared" si="2"/>
        <v>-87.047619047619037</v>
      </c>
      <c r="M91" s="58">
        <f t="shared" si="3"/>
        <v>7577.2879818594083</v>
      </c>
      <c r="N91" s="58"/>
      <c r="O91" s="58"/>
      <c r="P91" s="18"/>
      <c r="Q91" s="19"/>
    </row>
    <row r="92" spans="2:17">
      <c r="B92" s="8">
        <v>226</v>
      </c>
      <c r="L92" s="57">
        <f t="shared" si="2"/>
        <v>-79.047619047619037</v>
      </c>
      <c r="M92" s="58">
        <f t="shared" si="3"/>
        <v>6248.5260770975037</v>
      </c>
      <c r="N92" s="58"/>
      <c r="O92" s="58"/>
      <c r="P92" s="18"/>
      <c r="Q92" s="19"/>
    </row>
    <row r="93" spans="2:17">
      <c r="B93" s="8">
        <v>227</v>
      </c>
      <c r="L93" s="57">
        <f t="shared" si="2"/>
        <v>-78.047619047619037</v>
      </c>
      <c r="M93" s="58">
        <f t="shared" si="3"/>
        <v>6091.4308390022661</v>
      </c>
      <c r="N93" s="58"/>
      <c r="O93" s="58"/>
      <c r="P93" s="18"/>
      <c r="Q93" s="19"/>
    </row>
    <row r="94" spans="2:17">
      <c r="B94" s="8">
        <v>235</v>
      </c>
      <c r="L94" s="57">
        <f t="shared" si="2"/>
        <v>-70.047619047619037</v>
      </c>
      <c r="M94" s="58">
        <f t="shared" si="3"/>
        <v>4906.6689342403615</v>
      </c>
      <c r="N94" s="58"/>
      <c r="O94" s="58"/>
      <c r="P94" s="18"/>
      <c r="Q94" s="19"/>
    </row>
    <row r="95" spans="2:17">
      <c r="B95" s="8">
        <v>236</v>
      </c>
      <c r="L95" s="57">
        <f t="shared" si="2"/>
        <v>-69.047619047619037</v>
      </c>
      <c r="M95" s="58">
        <f t="shared" si="3"/>
        <v>4767.573696145123</v>
      </c>
      <c r="N95" s="58"/>
      <c r="O95" s="58"/>
      <c r="P95" s="18"/>
      <c r="Q95" s="19"/>
    </row>
    <row r="96" spans="2:17">
      <c r="B96" s="8">
        <v>238</v>
      </c>
      <c r="L96" s="57">
        <f t="shared" si="2"/>
        <v>-67.047619047619037</v>
      </c>
      <c r="M96" s="58">
        <f t="shared" si="3"/>
        <v>4495.3832199546468</v>
      </c>
      <c r="N96" s="58"/>
      <c r="O96" s="58"/>
      <c r="P96" s="18"/>
      <c r="Q96" s="19"/>
    </row>
    <row r="97" spans="2:17">
      <c r="B97" s="8">
        <v>241</v>
      </c>
      <c r="L97" s="57">
        <f t="shared" si="2"/>
        <v>-64.047619047619037</v>
      </c>
      <c r="M97" s="58">
        <f t="shared" si="3"/>
        <v>4102.0975056689331</v>
      </c>
      <c r="N97" s="58"/>
      <c r="O97" s="58"/>
      <c r="P97" s="18"/>
      <c r="Q97" s="19"/>
    </row>
    <row r="98" spans="2:17">
      <c r="B98" s="8">
        <v>242</v>
      </c>
      <c r="L98" s="57">
        <f t="shared" si="2"/>
        <v>-63.047619047619037</v>
      </c>
      <c r="M98" s="58">
        <f t="shared" si="3"/>
        <v>3975.0022675736946</v>
      </c>
      <c r="N98" s="58"/>
      <c r="O98" s="58"/>
      <c r="P98" s="18"/>
      <c r="Q98" s="19"/>
    </row>
    <row r="99" spans="2:17">
      <c r="B99" s="8">
        <v>242</v>
      </c>
      <c r="L99" s="57">
        <f t="shared" si="2"/>
        <v>-63.047619047619037</v>
      </c>
      <c r="M99" s="58">
        <f t="shared" si="3"/>
        <v>3975.0022675736946</v>
      </c>
      <c r="N99" s="58"/>
      <c r="O99" s="58"/>
      <c r="P99" s="18"/>
      <c r="Q99" s="19"/>
    </row>
    <row r="100" spans="2:17">
      <c r="B100" s="8">
        <v>249</v>
      </c>
      <c r="L100" s="57">
        <f t="shared" si="2"/>
        <v>-56.047619047619037</v>
      </c>
      <c r="M100" s="58">
        <f t="shared" si="3"/>
        <v>3141.335600907028</v>
      </c>
      <c r="N100" s="58"/>
      <c r="O100" s="58"/>
      <c r="P100" s="18"/>
      <c r="Q100" s="19"/>
    </row>
    <row r="101" spans="2:17">
      <c r="B101" s="8">
        <v>257</v>
      </c>
      <c r="L101" s="57">
        <f t="shared" si="2"/>
        <v>-48.047619047619037</v>
      </c>
      <c r="M101" s="58">
        <f t="shared" si="3"/>
        <v>2308.5736961451234</v>
      </c>
      <c r="N101" s="58"/>
      <c r="O101" s="58"/>
      <c r="P101" s="18"/>
      <c r="Q101" s="19"/>
    </row>
    <row r="102" spans="2:17">
      <c r="B102" s="8">
        <v>259</v>
      </c>
      <c r="L102" s="57">
        <f t="shared" si="2"/>
        <v>-46.047619047619037</v>
      </c>
      <c r="M102" s="58">
        <f t="shared" si="3"/>
        <v>2120.3832199546473</v>
      </c>
      <c r="N102" s="58"/>
      <c r="O102" s="58"/>
      <c r="P102" s="18"/>
      <c r="Q102" s="19"/>
    </row>
    <row r="103" spans="2:17">
      <c r="B103" s="8">
        <v>259</v>
      </c>
      <c r="L103" s="57">
        <f t="shared" si="2"/>
        <v>-46.047619047619037</v>
      </c>
      <c r="M103" s="58">
        <f t="shared" si="3"/>
        <v>2120.3832199546473</v>
      </c>
      <c r="N103" s="58"/>
      <c r="O103" s="58"/>
      <c r="P103" s="18"/>
      <c r="Q103" s="19"/>
    </row>
    <row r="104" spans="2:17">
      <c r="B104" s="8">
        <v>260</v>
      </c>
      <c r="L104" s="57">
        <f t="shared" si="2"/>
        <v>-45.047619047619037</v>
      </c>
      <c r="M104" s="58">
        <f t="shared" si="3"/>
        <v>2029.2879818594095</v>
      </c>
      <c r="N104" s="58"/>
      <c r="O104" s="58"/>
      <c r="P104" s="18"/>
      <c r="Q104" s="19"/>
    </row>
    <row r="105" spans="2:17">
      <c r="B105" s="8">
        <v>261</v>
      </c>
      <c r="L105" s="57">
        <f t="shared" si="2"/>
        <v>-44.047619047619037</v>
      </c>
      <c r="M105" s="58">
        <f t="shared" si="3"/>
        <v>1940.1927437641714</v>
      </c>
      <c r="N105" s="58"/>
      <c r="O105" s="58"/>
      <c r="P105" s="18"/>
      <c r="Q105" s="19"/>
    </row>
    <row r="106" spans="2:17">
      <c r="B106" s="8">
        <v>263</v>
      </c>
      <c r="L106" s="57">
        <f t="shared" si="2"/>
        <v>-42.047619047619037</v>
      </c>
      <c r="M106" s="58">
        <f t="shared" si="3"/>
        <v>1768.0022675736952</v>
      </c>
      <c r="N106" s="58"/>
      <c r="O106" s="58"/>
      <c r="P106" s="18"/>
      <c r="Q106" s="19"/>
    </row>
    <row r="107" spans="2:17">
      <c r="B107" s="8">
        <v>266</v>
      </c>
      <c r="L107" s="57">
        <f t="shared" si="2"/>
        <v>-39.047619047619037</v>
      </c>
      <c r="M107" s="58">
        <f t="shared" si="3"/>
        <v>1524.716553287981</v>
      </c>
      <c r="N107" s="58"/>
      <c r="O107" s="58"/>
      <c r="P107" s="18"/>
      <c r="Q107" s="19"/>
    </row>
    <row r="108" spans="2:17">
      <c r="B108" s="8">
        <v>269</v>
      </c>
      <c r="L108" s="57">
        <f t="shared" si="2"/>
        <v>-36.047619047619037</v>
      </c>
      <c r="M108" s="58">
        <f t="shared" si="3"/>
        <v>1299.4308390022668</v>
      </c>
      <c r="N108" s="58"/>
      <c r="O108" s="58"/>
      <c r="P108" s="18"/>
      <c r="Q108" s="19"/>
    </row>
    <row r="109" spans="2:17">
      <c r="B109" s="8">
        <v>270</v>
      </c>
      <c r="L109" s="57">
        <f t="shared" si="2"/>
        <v>-35.047619047619037</v>
      </c>
      <c r="M109" s="58">
        <f t="shared" si="3"/>
        <v>1228.3356009070287</v>
      </c>
      <c r="N109" s="58"/>
      <c r="O109" s="58"/>
      <c r="P109" s="18"/>
      <c r="Q109" s="19"/>
    </row>
    <row r="110" spans="2:17">
      <c r="B110" s="8">
        <v>272</v>
      </c>
      <c r="L110" s="57">
        <f t="shared" si="2"/>
        <v>-33.047619047619037</v>
      </c>
      <c r="M110" s="58">
        <f t="shared" si="3"/>
        <v>1092.1451247165526</v>
      </c>
      <c r="N110" s="58"/>
      <c r="O110" s="58"/>
      <c r="P110" s="18"/>
      <c r="Q110" s="19"/>
    </row>
    <row r="111" spans="2:17">
      <c r="B111" s="8">
        <v>273</v>
      </c>
      <c r="L111" s="57">
        <f t="shared" si="2"/>
        <v>-32.047619047619037</v>
      </c>
      <c r="M111" s="58">
        <f t="shared" si="3"/>
        <v>1027.0498866213145</v>
      </c>
      <c r="N111" s="58"/>
      <c r="O111" s="58"/>
      <c r="P111" s="18"/>
      <c r="Q111" s="19"/>
    </row>
    <row r="112" spans="2:17">
      <c r="B112" s="8">
        <v>273</v>
      </c>
      <c r="L112" s="57">
        <f t="shared" si="2"/>
        <v>-32.047619047619037</v>
      </c>
      <c r="M112" s="58">
        <f t="shared" si="3"/>
        <v>1027.0498866213145</v>
      </c>
      <c r="N112" s="58"/>
      <c r="O112" s="58"/>
      <c r="P112" s="18"/>
      <c r="Q112" s="19"/>
    </row>
    <row r="113" spans="2:17">
      <c r="B113" s="8">
        <v>278</v>
      </c>
      <c r="L113" s="57">
        <f t="shared" si="2"/>
        <v>-27.047619047619037</v>
      </c>
      <c r="M113" s="58">
        <f t="shared" si="3"/>
        <v>731.57369614512413</v>
      </c>
      <c r="N113" s="58"/>
      <c r="O113" s="58"/>
      <c r="P113" s="18"/>
      <c r="Q113" s="19"/>
    </row>
    <row r="114" spans="2:17">
      <c r="B114" s="8">
        <v>282</v>
      </c>
      <c r="L114" s="57">
        <f t="shared" si="2"/>
        <v>-23.047619047619037</v>
      </c>
      <c r="M114" s="58">
        <f t="shared" si="3"/>
        <v>531.19274376417184</v>
      </c>
      <c r="N114" s="58"/>
      <c r="O114" s="58"/>
      <c r="P114" s="18"/>
      <c r="Q114" s="19"/>
    </row>
    <row r="115" spans="2:17">
      <c r="B115" s="8">
        <v>285</v>
      </c>
      <c r="L115" s="57">
        <f t="shared" si="2"/>
        <v>-20.047619047619037</v>
      </c>
      <c r="M115" s="58">
        <f t="shared" si="3"/>
        <v>401.90702947845762</v>
      </c>
      <c r="N115" s="58"/>
      <c r="O115" s="58"/>
      <c r="P115" s="18"/>
      <c r="Q115" s="19"/>
    </row>
    <row r="116" spans="2:17">
      <c r="B116" s="8">
        <v>291</v>
      </c>
      <c r="L116" s="57">
        <f t="shared" si="2"/>
        <v>-14.047619047619037</v>
      </c>
      <c r="M116" s="58">
        <f t="shared" si="3"/>
        <v>197.33560090702917</v>
      </c>
      <c r="N116" s="58"/>
      <c r="O116" s="58"/>
      <c r="P116" s="18"/>
      <c r="Q116" s="19"/>
    </row>
    <row r="117" spans="2:17">
      <c r="B117" s="8">
        <v>292</v>
      </c>
      <c r="L117" s="57">
        <f t="shared" si="2"/>
        <v>-13.047619047619037</v>
      </c>
      <c r="M117" s="58">
        <f t="shared" si="3"/>
        <v>170.2403628117911</v>
      </c>
      <c r="N117" s="58"/>
      <c r="O117" s="58"/>
      <c r="P117" s="18"/>
      <c r="Q117" s="19"/>
    </row>
    <row r="118" spans="2:17">
      <c r="B118" s="8">
        <v>293</v>
      </c>
      <c r="L118" s="57">
        <f t="shared" si="2"/>
        <v>-12.047619047619037</v>
      </c>
      <c r="M118" s="58">
        <f t="shared" si="3"/>
        <v>145.14512471655303</v>
      </c>
      <c r="N118" s="58"/>
      <c r="O118" s="58"/>
      <c r="P118" s="18"/>
      <c r="Q118" s="19"/>
    </row>
    <row r="119" spans="2:17">
      <c r="B119" s="8">
        <v>298</v>
      </c>
      <c r="L119" s="57">
        <f t="shared" si="2"/>
        <v>-7.0476190476190368</v>
      </c>
      <c r="M119" s="58">
        <f t="shared" si="3"/>
        <v>49.66893424036266</v>
      </c>
      <c r="N119" s="58"/>
      <c r="O119" s="58"/>
      <c r="P119" s="18"/>
      <c r="Q119" s="19"/>
    </row>
    <row r="120" spans="2:17">
      <c r="B120" s="8">
        <v>307</v>
      </c>
      <c r="L120" s="57">
        <f t="shared" si="2"/>
        <v>1.9523809523809632</v>
      </c>
      <c r="M120" s="58">
        <f t="shared" si="3"/>
        <v>3.811791383219997</v>
      </c>
      <c r="N120" s="58"/>
      <c r="O120" s="58"/>
      <c r="P120" s="18"/>
      <c r="Q120" s="19"/>
    </row>
    <row r="121" spans="2:17">
      <c r="B121" s="8">
        <v>309</v>
      </c>
      <c r="L121" s="57">
        <f t="shared" si="2"/>
        <v>3.9523809523809632</v>
      </c>
      <c r="M121" s="58">
        <f t="shared" si="3"/>
        <v>15.62131519274385</v>
      </c>
      <c r="N121" s="58"/>
      <c r="O121" s="58"/>
      <c r="P121" s="18"/>
      <c r="Q121" s="19"/>
    </row>
    <row r="122" spans="2:17">
      <c r="B122" s="8">
        <v>315</v>
      </c>
      <c r="L122" s="57">
        <f t="shared" si="2"/>
        <v>9.9523809523809632</v>
      </c>
      <c r="M122" s="58">
        <f t="shared" si="3"/>
        <v>99.049886621315409</v>
      </c>
      <c r="N122" s="58"/>
      <c r="O122" s="58"/>
      <c r="P122" s="18"/>
      <c r="Q122" s="19"/>
    </row>
    <row r="123" spans="2:17">
      <c r="B123" s="8">
        <v>315</v>
      </c>
      <c r="L123" s="57">
        <f t="shared" si="2"/>
        <v>9.9523809523809632</v>
      </c>
      <c r="M123" s="58">
        <f t="shared" si="3"/>
        <v>99.049886621315409</v>
      </c>
      <c r="N123" s="58"/>
      <c r="O123" s="58"/>
      <c r="P123" s="18"/>
      <c r="Q123" s="19"/>
    </row>
    <row r="124" spans="2:17">
      <c r="B124" s="8">
        <v>315</v>
      </c>
      <c r="L124" s="57">
        <f t="shared" si="2"/>
        <v>9.9523809523809632</v>
      </c>
      <c r="M124" s="58">
        <f t="shared" si="3"/>
        <v>99.049886621315409</v>
      </c>
      <c r="N124" s="58"/>
      <c r="O124" s="58"/>
      <c r="P124" s="18"/>
      <c r="Q124" s="19"/>
    </row>
    <row r="125" spans="2:17">
      <c r="B125" s="8">
        <v>317</v>
      </c>
      <c r="L125" s="57">
        <f t="shared" si="2"/>
        <v>11.952380952380963</v>
      </c>
      <c r="M125" s="58">
        <f t="shared" si="3"/>
        <v>142.85941043083926</v>
      </c>
      <c r="N125" s="58"/>
      <c r="O125" s="58"/>
      <c r="P125" s="18"/>
      <c r="Q125" s="19"/>
    </row>
    <row r="126" spans="2:17">
      <c r="B126" s="8">
        <v>317</v>
      </c>
      <c r="L126" s="57">
        <f t="shared" si="2"/>
        <v>11.952380952380963</v>
      </c>
      <c r="M126" s="58">
        <f t="shared" si="3"/>
        <v>142.85941043083926</v>
      </c>
      <c r="N126" s="58"/>
      <c r="O126" s="58"/>
      <c r="P126" s="18"/>
      <c r="Q126" s="19"/>
    </row>
    <row r="127" spans="2:17">
      <c r="B127" s="8">
        <v>319</v>
      </c>
      <c r="L127" s="57">
        <f t="shared" si="2"/>
        <v>13.952380952380963</v>
      </c>
      <c r="M127" s="58">
        <f t="shared" si="3"/>
        <v>194.66893424036311</v>
      </c>
      <c r="N127" s="58"/>
      <c r="O127" s="58"/>
      <c r="P127" s="18"/>
      <c r="Q127" s="19"/>
    </row>
    <row r="128" spans="2:17">
      <c r="B128" s="8">
        <v>320</v>
      </c>
      <c r="L128" s="57">
        <f t="shared" si="2"/>
        <v>14.952380952380963</v>
      </c>
      <c r="M128" s="58">
        <f t="shared" si="3"/>
        <v>223.57369614512504</v>
      </c>
      <c r="N128" s="58"/>
      <c r="O128" s="58"/>
      <c r="P128" s="18"/>
      <c r="Q128" s="19"/>
    </row>
    <row r="129" spans="2:17">
      <c r="B129" s="8">
        <v>323</v>
      </c>
      <c r="L129" s="57">
        <f t="shared" si="2"/>
        <v>17.952380952380963</v>
      </c>
      <c r="M129" s="58">
        <f t="shared" si="3"/>
        <v>322.28798185941082</v>
      </c>
      <c r="N129" s="58"/>
      <c r="O129" s="58"/>
      <c r="P129" s="18"/>
      <c r="Q129" s="19"/>
    </row>
    <row r="130" spans="2:17">
      <c r="B130" s="8">
        <v>325</v>
      </c>
      <c r="L130" s="57">
        <f t="shared" si="2"/>
        <v>19.952380952380963</v>
      </c>
      <c r="M130" s="58">
        <f t="shared" si="3"/>
        <v>398.09750566893467</v>
      </c>
      <c r="N130" s="58"/>
      <c r="O130" s="58"/>
      <c r="P130" s="18"/>
      <c r="Q130" s="19"/>
    </row>
    <row r="131" spans="2:17">
      <c r="B131" s="8">
        <v>329</v>
      </c>
      <c r="L131" s="57">
        <f t="shared" si="2"/>
        <v>23.952380952380963</v>
      </c>
      <c r="M131" s="58">
        <f t="shared" si="3"/>
        <v>573.71655328798238</v>
      </c>
      <c r="N131" s="58"/>
      <c r="O131" s="58"/>
      <c r="P131" s="18"/>
      <c r="Q131" s="19"/>
    </row>
    <row r="132" spans="2:17">
      <c r="B132" s="8">
        <v>329</v>
      </c>
      <c r="L132" s="57">
        <f t="shared" si="2"/>
        <v>23.952380952380963</v>
      </c>
      <c r="M132" s="58">
        <f t="shared" si="3"/>
        <v>573.71655328798238</v>
      </c>
      <c r="N132" s="58"/>
      <c r="O132" s="58"/>
      <c r="P132" s="18"/>
      <c r="Q132" s="19"/>
    </row>
    <row r="133" spans="2:17">
      <c r="B133" s="8">
        <v>337</v>
      </c>
      <c r="L133" s="57">
        <f t="shared" ref="L133:L196" si="4">B133-E$9</f>
        <v>31.952380952380963</v>
      </c>
      <c r="M133" s="58">
        <f t="shared" si="3"/>
        <v>1020.9546485260778</v>
      </c>
      <c r="N133" s="58"/>
      <c r="O133" s="58"/>
      <c r="P133" s="18"/>
      <c r="Q133" s="19"/>
    </row>
    <row r="134" spans="2:17">
      <c r="B134" s="8">
        <v>339</v>
      </c>
      <c r="L134" s="57">
        <f t="shared" si="4"/>
        <v>33.952380952380963</v>
      </c>
      <c r="M134" s="58">
        <f t="shared" ref="M134:M197" si="5">L134^2</f>
        <v>1152.7641723356016</v>
      </c>
      <c r="N134" s="58"/>
      <c r="O134" s="58"/>
      <c r="P134" s="18"/>
      <c r="Q134" s="19"/>
    </row>
    <row r="135" spans="2:17">
      <c r="B135" s="8">
        <v>344</v>
      </c>
      <c r="L135" s="57">
        <f t="shared" si="4"/>
        <v>38.952380952380963</v>
      </c>
      <c r="M135" s="58">
        <f t="shared" si="5"/>
        <v>1517.2879818594113</v>
      </c>
      <c r="N135" s="58"/>
      <c r="O135" s="58"/>
      <c r="P135" s="18"/>
      <c r="Q135" s="19"/>
    </row>
    <row r="136" spans="2:17">
      <c r="B136" s="8">
        <v>348</v>
      </c>
      <c r="L136" s="57">
        <f t="shared" si="4"/>
        <v>42.952380952380963</v>
      </c>
      <c r="M136" s="58">
        <f t="shared" si="5"/>
        <v>1844.907029478459</v>
      </c>
      <c r="N136" s="58"/>
      <c r="O136" s="58"/>
      <c r="P136" s="18"/>
      <c r="Q136" s="19"/>
    </row>
    <row r="137" spans="2:17">
      <c r="B137" s="8">
        <v>348</v>
      </c>
      <c r="L137" s="57">
        <f t="shared" si="4"/>
        <v>42.952380952380963</v>
      </c>
      <c r="M137" s="58">
        <f t="shared" si="5"/>
        <v>1844.907029478459</v>
      </c>
      <c r="N137" s="58"/>
      <c r="O137" s="58"/>
      <c r="P137" s="18"/>
      <c r="Q137" s="19"/>
    </row>
    <row r="138" spans="2:17">
      <c r="B138" s="8">
        <v>350</v>
      </c>
      <c r="L138" s="57">
        <f t="shared" si="4"/>
        <v>44.952380952380963</v>
      </c>
      <c r="M138" s="58">
        <f t="shared" si="5"/>
        <v>2020.7165532879828</v>
      </c>
      <c r="N138" s="58"/>
      <c r="O138" s="58"/>
      <c r="P138" s="18"/>
      <c r="Q138" s="19"/>
    </row>
    <row r="139" spans="2:17">
      <c r="B139" s="8">
        <v>351</v>
      </c>
      <c r="L139" s="57">
        <f t="shared" si="4"/>
        <v>45.952380952380963</v>
      </c>
      <c r="M139" s="58">
        <f t="shared" si="5"/>
        <v>2111.6213151927445</v>
      </c>
      <c r="N139" s="58"/>
      <c r="O139" s="58"/>
      <c r="P139" s="18"/>
      <c r="Q139" s="19"/>
    </row>
    <row r="140" spans="2:17">
      <c r="B140" s="8">
        <v>352</v>
      </c>
      <c r="L140" s="57">
        <f t="shared" si="4"/>
        <v>46.952380952380963</v>
      </c>
      <c r="M140" s="58">
        <f t="shared" si="5"/>
        <v>2204.5260770975065</v>
      </c>
      <c r="N140" s="58"/>
      <c r="O140" s="58"/>
      <c r="P140" s="18"/>
      <c r="Q140" s="19"/>
    </row>
    <row r="141" spans="2:17">
      <c r="B141" s="8">
        <v>352</v>
      </c>
      <c r="L141" s="57">
        <f t="shared" si="4"/>
        <v>46.952380952380963</v>
      </c>
      <c r="M141" s="58">
        <f t="shared" si="5"/>
        <v>2204.5260770975065</v>
      </c>
      <c r="N141" s="58"/>
      <c r="O141" s="58"/>
      <c r="P141" s="18"/>
      <c r="Q141" s="19"/>
    </row>
    <row r="142" spans="2:17">
      <c r="B142" s="8">
        <v>353</v>
      </c>
      <c r="L142" s="57">
        <f t="shared" si="4"/>
        <v>47.952380952380963</v>
      </c>
      <c r="M142" s="58">
        <f t="shared" si="5"/>
        <v>2299.4308390022684</v>
      </c>
      <c r="N142" s="58"/>
      <c r="O142" s="58"/>
      <c r="P142" s="18"/>
      <c r="Q142" s="19"/>
    </row>
    <row r="143" spans="2:17">
      <c r="B143" s="8">
        <v>356</v>
      </c>
      <c r="L143" s="57">
        <f t="shared" si="4"/>
        <v>50.952380952380963</v>
      </c>
      <c r="M143" s="58">
        <f t="shared" si="5"/>
        <v>2596.1451247165542</v>
      </c>
      <c r="N143" s="58"/>
      <c r="O143" s="58"/>
      <c r="P143" s="18"/>
      <c r="Q143" s="19"/>
    </row>
    <row r="144" spans="2:17">
      <c r="B144" s="8">
        <v>356</v>
      </c>
      <c r="L144" s="57">
        <f t="shared" si="4"/>
        <v>50.952380952380963</v>
      </c>
      <c r="M144" s="58">
        <f t="shared" si="5"/>
        <v>2596.1451247165542</v>
      </c>
      <c r="N144" s="58"/>
      <c r="O144" s="58"/>
      <c r="P144" s="18"/>
      <c r="Q144" s="19"/>
    </row>
    <row r="145" spans="2:17">
      <c r="B145" s="8">
        <v>360</v>
      </c>
      <c r="L145" s="57">
        <f t="shared" si="4"/>
        <v>54.952380952380963</v>
      </c>
      <c r="M145" s="58">
        <f t="shared" si="5"/>
        <v>3019.7641723356019</v>
      </c>
      <c r="N145" s="58"/>
      <c r="O145" s="58"/>
      <c r="P145" s="18"/>
      <c r="Q145" s="19"/>
    </row>
    <row r="146" spans="2:17">
      <c r="B146" s="8">
        <v>364</v>
      </c>
      <c r="L146" s="57">
        <f t="shared" si="4"/>
        <v>58.952380952380963</v>
      </c>
      <c r="M146" s="58">
        <f t="shared" si="5"/>
        <v>3475.3832199546496</v>
      </c>
      <c r="N146" s="58"/>
      <c r="O146" s="58"/>
      <c r="P146" s="18"/>
      <c r="Q146" s="19"/>
    </row>
    <row r="147" spans="2:17">
      <c r="B147" s="8">
        <v>365</v>
      </c>
      <c r="L147" s="57">
        <f t="shared" si="4"/>
        <v>59.952380952380963</v>
      </c>
      <c r="M147" s="58">
        <f t="shared" si="5"/>
        <v>3594.2879818594115</v>
      </c>
      <c r="N147" s="58"/>
      <c r="O147" s="58"/>
      <c r="P147" s="18"/>
      <c r="Q147" s="19"/>
    </row>
    <row r="148" spans="2:17">
      <c r="B148" s="8">
        <v>366</v>
      </c>
      <c r="L148" s="57">
        <f t="shared" si="4"/>
        <v>60.952380952380963</v>
      </c>
      <c r="M148" s="58">
        <f t="shared" si="5"/>
        <v>3715.1927437641734</v>
      </c>
      <c r="N148" s="58"/>
      <c r="O148" s="58"/>
      <c r="P148" s="18"/>
      <c r="Q148" s="19"/>
    </row>
    <row r="149" spans="2:17">
      <c r="B149" s="8">
        <v>369</v>
      </c>
      <c r="L149" s="57">
        <f t="shared" si="4"/>
        <v>63.952380952380963</v>
      </c>
      <c r="M149" s="58">
        <f t="shared" si="5"/>
        <v>4089.9070294784592</v>
      </c>
      <c r="N149" s="58"/>
      <c r="O149" s="58"/>
      <c r="P149" s="18"/>
      <c r="Q149" s="19"/>
    </row>
    <row r="150" spans="2:17">
      <c r="B150" s="8">
        <v>373</v>
      </c>
      <c r="L150" s="57">
        <f t="shared" si="4"/>
        <v>67.952380952380963</v>
      </c>
      <c r="M150" s="58">
        <f t="shared" si="5"/>
        <v>4617.5260770975074</v>
      </c>
      <c r="N150" s="58"/>
      <c r="O150" s="58"/>
      <c r="P150" s="18"/>
      <c r="Q150" s="19"/>
    </row>
    <row r="151" spans="2:17">
      <c r="B151" s="8">
        <v>377</v>
      </c>
      <c r="L151" s="57">
        <f t="shared" si="4"/>
        <v>71.952380952380963</v>
      </c>
      <c r="M151" s="58">
        <f t="shared" si="5"/>
        <v>5177.1451247165551</v>
      </c>
      <c r="N151" s="58"/>
      <c r="O151" s="58"/>
      <c r="P151" s="18"/>
      <c r="Q151" s="19"/>
    </row>
    <row r="152" spans="2:17">
      <c r="B152" s="8">
        <v>378</v>
      </c>
      <c r="L152" s="57">
        <f t="shared" si="4"/>
        <v>72.952380952380963</v>
      </c>
      <c r="M152" s="58">
        <f t="shared" si="5"/>
        <v>5322.0498866213165</v>
      </c>
      <c r="N152" s="58"/>
      <c r="O152" s="58"/>
      <c r="P152" s="18"/>
      <c r="Q152" s="19"/>
    </row>
    <row r="153" spans="2:17">
      <c r="B153" s="8">
        <v>379</v>
      </c>
      <c r="L153" s="57">
        <f t="shared" si="4"/>
        <v>73.952380952380963</v>
      </c>
      <c r="M153" s="58">
        <f t="shared" si="5"/>
        <v>5468.9546485260789</v>
      </c>
      <c r="N153" s="58"/>
      <c r="O153" s="58"/>
      <c r="P153" s="18"/>
      <c r="Q153" s="19"/>
    </row>
    <row r="154" spans="2:17">
      <c r="B154" s="8">
        <v>380</v>
      </c>
      <c r="L154" s="57">
        <f t="shared" si="4"/>
        <v>74.952380952380963</v>
      </c>
      <c r="M154" s="58">
        <f t="shared" si="5"/>
        <v>5617.8594104308404</v>
      </c>
      <c r="N154" s="58"/>
      <c r="O154" s="58"/>
      <c r="P154" s="18"/>
      <c r="Q154" s="19"/>
    </row>
    <row r="155" spans="2:17">
      <c r="B155" s="8">
        <v>381</v>
      </c>
      <c r="L155" s="57">
        <f t="shared" si="4"/>
        <v>75.952380952380963</v>
      </c>
      <c r="M155" s="58">
        <f t="shared" si="5"/>
        <v>5768.7641723356028</v>
      </c>
      <c r="N155" s="58"/>
      <c r="O155" s="58"/>
      <c r="P155" s="18"/>
      <c r="Q155" s="19"/>
    </row>
    <row r="156" spans="2:17">
      <c r="B156" s="8">
        <v>384</v>
      </c>
      <c r="L156" s="57">
        <f t="shared" si="4"/>
        <v>78.952380952380963</v>
      </c>
      <c r="M156" s="58">
        <f t="shared" si="5"/>
        <v>6233.4784580498881</v>
      </c>
      <c r="N156" s="58"/>
      <c r="O156" s="58"/>
      <c r="P156" s="18"/>
      <c r="Q156" s="19"/>
    </row>
    <row r="157" spans="2:17">
      <c r="B157" s="8">
        <v>384</v>
      </c>
      <c r="L157" s="57">
        <f t="shared" si="4"/>
        <v>78.952380952380963</v>
      </c>
      <c r="M157" s="58">
        <f t="shared" si="5"/>
        <v>6233.4784580498881</v>
      </c>
      <c r="N157" s="58"/>
      <c r="O157" s="58"/>
      <c r="P157" s="18"/>
      <c r="Q157" s="19"/>
    </row>
    <row r="158" spans="2:17">
      <c r="B158" s="8">
        <v>384</v>
      </c>
      <c r="L158" s="57">
        <f t="shared" si="4"/>
        <v>78.952380952380963</v>
      </c>
      <c r="M158" s="58">
        <f t="shared" si="5"/>
        <v>6233.4784580498881</v>
      </c>
      <c r="N158" s="58"/>
      <c r="O158" s="58"/>
      <c r="P158" s="18"/>
      <c r="Q158" s="19"/>
    </row>
    <row r="159" spans="2:17">
      <c r="B159" s="8">
        <v>385</v>
      </c>
      <c r="L159" s="57">
        <f t="shared" si="4"/>
        <v>79.952380952380963</v>
      </c>
      <c r="M159" s="58">
        <f t="shared" si="5"/>
        <v>6392.3832199546505</v>
      </c>
      <c r="N159" s="58"/>
      <c r="O159" s="58"/>
      <c r="P159" s="18"/>
      <c r="Q159" s="19"/>
    </row>
    <row r="160" spans="2:17">
      <c r="B160" s="8">
        <v>386</v>
      </c>
      <c r="L160" s="57">
        <f t="shared" si="4"/>
        <v>80.952380952380963</v>
      </c>
      <c r="M160" s="58">
        <f t="shared" si="5"/>
        <v>6553.287981859412</v>
      </c>
      <c r="N160" s="58"/>
      <c r="O160" s="58"/>
      <c r="P160" s="18"/>
      <c r="Q160" s="19"/>
    </row>
    <row r="161" spans="2:17">
      <c r="B161" s="8">
        <v>388</v>
      </c>
      <c r="L161" s="57">
        <f t="shared" si="4"/>
        <v>82.952380952380963</v>
      </c>
      <c r="M161" s="58">
        <f t="shared" si="5"/>
        <v>6881.0975056689358</v>
      </c>
      <c r="N161" s="58"/>
      <c r="O161" s="58"/>
      <c r="P161" s="18"/>
      <c r="Q161" s="19"/>
    </row>
    <row r="162" spans="2:17">
      <c r="B162" s="8">
        <v>390</v>
      </c>
      <c r="L162" s="57">
        <f t="shared" si="4"/>
        <v>84.952380952380963</v>
      </c>
      <c r="M162" s="58">
        <f t="shared" si="5"/>
        <v>7216.9070294784597</v>
      </c>
      <c r="N162" s="58"/>
      <c r="O162" s="58"/>
      <c r="P162" s="18"/>
      <c r="Q162" s="19"/>
    </row>
    <row r="163" spans="2:17">
      <c r="B163" s="8">
        <v>391</v>
      </c>
      <c r="L163" s="57">
        <f t="shared" si="4"/>
        <v>85.952380952380963</v>
      </c>
      <c r="M163" s="58">
        <f t="shared" si="5"/>
        <v>7387.811791383222</v>
      </c>
      <c r="N163" s="58"/>
      <c r="O163" s="58"/>
      <c r="P163" s="18"/>
      <c r="Q163" s="19"/>
    </row>
    <row r="164" spans="2:17">
      <c r="B164" s="8">
        <v>391</v>
      </c>
      <c r="L164" s="57">
        <f t="shared" si="4"/>
        <v>85.952380952380963</v>
      </c>
      <c r="M164" s="58">
        <f t="shared" si="5"/>
        <v>7387.811791383222</v>
      </c>
      <c r="N164" s="58"/>
      <c r="O164" s="58"/>
      <c r="P164" s="18"/>
      <c r="Q164" s="19"/>
    </row>
    <row r="165" spans="2:17">
      <c r="B165" s="8">
        <v>392</v>
      </c>
      <c r="L165" s="57">
        <f t="shared" si="4"/>
        <v>86.952380952380963</v>
      </c>
      <c r="M165" s="58">
        <f t="shared" si="5"/>
        <v>7560.7165532879835</v>
      </c>
      <c r="N165" s="58"/>
      <c r="O165" s="58"/>
      <c r="P165" s="18"/>
      <c r="Q165" s="19"/>
    </row>
    <row r="166" spans="2:17">
      <c r="B166" s="8">
        <v>393</v>
      </c>
      <c r="L166" s="57">
        <f t="shared" si="4"/>
        <v>87.952380952380963</v>
      </c>
      <c r="M166" s="58">
        <f t="shared" si="5"/>
        <v>7735.6213151927459</v>
      </c>
      <c r="N166" s="58"/>
      <c r="O166" s="58"/>
      <c r="P166" s="18"/>
      <c r="Q166" s="19"/>
    </row>
    <row r="167" spans="2:17">
      <c r="B167" s="8">
        <v>394</v>
      </c>
      <c r="L167" s="57">
        <f t="shared" si="4"/>
        <v>88.952380952380963</v>
      </c>
      <c r="M167" s="58">
        <f t="shared" si="5"/>
        <v>7912.5260770975074</v>
      </c>
      <c r="N167" s="58"/>
      <c r="O167" s="58"/>
      <c r="P167" s="18"/>
      <c r="Q167" s="19"/>
    </row>
    <row r="168" spans="2:17">
      <c r="B168" s="8">
        <v>405</v>
      </c>
      <c r="L168" s="57">
        <f t="shared" si="4"/>
        <v>99.952380952380963</v>
      </c>
      <c r="M168" s="58">
        <f t="shared" si="5"/>
        <v>9990.478458049889</v>
      </c>
      <c r="N168" s="58"/>
      <c r="O168" s="58"/>
      <c r="P168" s="18"/>
      <c r="Q168" s="19"/>
    </row>
    <row r="169" spans="2:17">
      <c r="B169" s="8">
        <v>407</v>
      </c>
      <c r="L169" s="57">
        <f t="shared" si="4"/>
        <v>101.95238095238096</v>
      </c>
      <c r="M169" s="58">
        <f t="shared" si="5"/>
        <v>10394.287981859412</v>
      </c>
      <c r="N169" s="58"/>
      <c r="O169" s="58"/>
      <c r="P169" s="18"/>
      <c r="Q169" s="19"/>
    </row>
    <row r="170" spans="2:17">
      <c r="B170" s="8">
        <v>407</v>
      </c>
      <c r="L170" s="57">
        <f t="shared" si="4"/>
        <v>101.95238095238096</v>
      </c>
      <c r="M170" s="58">
        <f t="shared" si="5"/>
        <v>10394.287981859412</v>
      </c>
      <c r="N170" s="58"/>
      <c r="O170" s="58"/>
      <c r="P170" s="18"/>
      <c r="Q170" s="19"/>
    </row>
    <row r="171" spans="2:17">
      <c r="B171" s="8">
        <v>412</v>
      </c>
      <c r="L171" s="57">
        <f t="shared" si="4"/>
        <v>106.95238095238096</v>
      </c>
      <c r="M171" s="58">
        <f t="shared" si="5"/>
        <v>11438.811791383223</v>
      </c>
      <c r="N171" s="58"/>
      <c r="O171" s="58"/>
      <c r="P171" s="18"/>
      <c r="Q171" s="19"/>
    </row>
    <row r="172" spans="2:17">
      <c r="B172" s="8">
        <v>419</v>
      </c>
      <c r="L172" s="57">
        <f t="shared" si="4"/>
        <v>113.95238095238096</v>
      </c>
      <c r="M172" s="58">
        <f t="shared" si="5"/>
        <v>12985.145124716555</v>
      </c>
      <c r="N172" s="58"/>
      <c r="O172" s="58"/>
      <c r="P172" s="18"/>
      <c r="Q172" s="19"/>
    </row>
    <row r="173" spans="2:17">
      <c r="B173" s="8">
        <v>424</v>
      </c>
      <c r="L173" s="57">
        <f t="shared" si="4"/>
        <v>118.95238095238096</v>
      </c>
      <c r="M173" s="58">
        <f t="shared" si="5"/>
        <v>14149.668934240366</v>
      </c>
      <c r="N173" s="58"/>
      <c r="O173" s="58"/>
      <c r="P173" s="18"/>
      <c r="Q173" s="19"/>
    </row>
    <row r="174" spans="2:17">
      <c r="B174" s="8">
        <v>426</v>
      </c>
      <c r="L174" s="57">
        <f t="shared" si="4"/>
        <v>120.95238095238096</v>
      </c>
      <c r="M174" s="58">
        <f t="shared" si="5"/>
        <v>14629.478458049889</v>
      </c>
      <c r="N174" s="58"/>
      <c r="O174" s="58"/>
      <c r="P174" s="18"/>
      <c r="Q174" s="19"/>
    </row>
    <row r="175" spans="2:17">
      <c r="B175" s="8">
        <v>428</v>
      </c>
      <c r="L175" s="57">
        <f t="shared" si="4"/>
        <v>122.95238095238096</v>
      </c>
      <c r="M175" s="58">
        <f t="shared" si="5"/>
        <v>15117.287981859414</v>
      </c>
      <c r="N175" s="58"/>
      <c r="O175" s="58"/>
      <c r="P175" s="18"/>
      <c r="Q175" s="19"/>
    </row>
    <row r="176" spans="2:17">
      <c r="B176" s="8">
        <v>431</v>
      </c>
      <c r="L176" s="57">
        <f t="shared" si="4"/>
        <v>125.95238095238096</v>
      </c>
      <c r="M176" s="58">
        <f t="shared" si="5"/>
        <v>15864.002267573698</v>
      </c>
      <c r="N176" s="58"/>
      <c r="O176" s="58"/>
      <c r="P176" s="18"/>
      <c r="Q176" s="19"/>
    </row>
    <row r="177" spans="2:17">
      <c r="B177" s="8">
        <v>431</v>
      </c>
      <c r="L177" s="57">
        <f t="shared" si="4"/>
        <v>125.95238095238096</v>
      </c>
      <c r="M177" s="58">
        <f t="shared" si="5"/>
        <v>15864.002267573698</v>
      </c>
      <c r="N177" s="58"/>
      <c r="O177" s="58"/>
      <c r="P177" s="18"/>
      <c r="Q177" s="19"/>
    </row>
    <row r="178" spans="2:17">
      <c r="B178" s="8">
        <v>432</v>
      </c>
      <c r="L178" s="57">
        <f t="shared" si="4"/>
        <v>126.95238095238096</v>
      </c>
      <c r="M178" s="58">
        <f t="shared" si="5"/>
        <v>16116.907029478461</v>
      </c>
      <c r="N178" s="58"/>
      <c r="O178" s="58"/>
      <c r="P178" s="18"/>
      <c r="Q178" s="19"/>
    </row>
    <row r="179" spans="2:17">
      <c r="B179" s="8">
        <v>436</v>
      </c>
      <c r="L179" s="57">
        <f t="shared" si="4"/>
        <v>130.95238095238096</v>
      </c>
      <c r="M179" s="58">
        <f t="shared" si="5"/>
        <v>17148.526077097507</v>
      </c>
      <c r="N179" s="58"/>
      <c r="O179" s="58"/>
      <c r="P179" s="18"/>
      <c r="Q179" s="19"/>
    </row>
    <row r="180" spans="2:17">
      <c r="B180" s="8">
        <v>436</v>
      </c>
      <c r="L180" s="57">
        <f t="shared" si="4"/>
        <v>130.95238095238096</v>
      </c>
      <c r="M180" s="58">
        <f t="shared" si="5"/>
        <v>17148.526077097507</v>
      </c>
      <c r="N180" s="58"/>
      <c r="O180" s="58"/>
      <c r="P180" s="18"/>
      <c r="Q180" s="19"/>
    </row>
    <row r="181" spans="2:17">
      <c r="B181" s="8">
        <v>436</v>
      </c>
      <c r="L181" s="57">
        <f t="shared" si="4"/>
        <v>130.95238095238096</v>
      </c>
      <c r="M181" s="58">
        <f t="shared" si="5"/>
        <v>17148.526077097507</v>
      </c>
      <c r="N181" s="58"/>
      <c r="O181" s="58"/>
      <c r="P181" s="18"/>
      <c r="Q181" s="19"/>
    </row>
    <row r="182" spans="2:17">
      <c r="B182" s="8">
        <v>436</v>
      </c>
      <c r="L182" s="57">
        <f t="shared" si="4"/>
        <v>130.95238095238096</v>
      </c>
      <c r="M182" s="58">
        <f t="shared" si="5"/>
        <v>17148.526077097507</v>
      </c>
      <c r="N182" s="58"/>
      <c r="O182" s="58"/>
      <c r="P182" s="18"/>
      <c r="Q182" s="19"/>
    </row>
    <row r="183" spans="2:17">
      <c r="B183" s="8">
        <v>441</v>
      </c>
      <c r="L183" s="57">
        <f t="shared" si="4"/>
        <v>135.95238095238096</v>
      </c>
      <c r="M183" s="58">
        <f t="shared" si="5"/>
        <v>18483.049886621317</v>
      </c>
      <c r="N183" s="58"/>
      <c r="O183" s="58"/>
      <c r="P183" s="18"/>
      <c r="Q183" s="19"/>
    </row>
    <row r="184" spans="2:17">
      <c r="B184" s="8">
        <v>442</v>
      </c>
      <c r="L184" s="57">
        <f t="shared" si="4"/>
        <v>136.95238095238096</v>
      </c>
      <c r="M184" s="58">
        <f t="shared" si="5"/>
        <v>18755.95464852608</v>
      </c>
      <c r="N184" s="58"/>
      <c r="O184" s="58"/>
      <c r="P184" s="18"/>
      <c r="Q184" s="19"/>
    </row>
    <row r="185" spans="2:17">
      <c r="B185" s="8">
        <v>442</v>
      </c>
      <c r="L185" s="57">
        <f t="shared" si="4"/>
        <v>136.95238095238096</v>
      </c>
      <c r="M185" s="58">
        <f t="shared" si="5"/>
        <v>18755.95464852608</v>
      </c>
      <c r="N185" s="58"/>
      <c r="O185" s="58"/>
      <c r="P185" s="18"/>
      <c r="Q185" s="19"/>
    </row>
    <row r="186" spans="2:17">
      <c r="B186" s="8">
        <v>443</v>
      </c>
      <c r="L186" s="57">
        <f t="shared" si="4"/>
        <v>137.95238095238096</v>
      </c>
      <c r="M186" s="58">
        <f t="shared" si="5"/>
        <v>19030.859410430843</v>
      </c>
      <c r="N186" s="58"/>
      <c r="O186" s="58"/>
      <c r="P186" s="18"/>
      <c r="Q186" s="19"/>
    </row>
    <row r="187" spans="2:17">
      <c r="B187" s="8">
        <v>445</v>
      </c>
      <c r="L187" s="57">
        <f t="shared" si="4"/>
        <v>139.95238095238096</v>
      </c>
      <c r="M187" s="58">
        <f t="shared" si="5"/>
        <v>19586.668934240366</v>
      </c>
      <c r="N187" s="58"/>
      <c r="O187" s="58"/>
      <c r="P187" s="18"/>
      <c r="Q187" s="19"/>
    </row>
    <row r="188" spans="2:17">
      <c r="B188" s="8">
        <v>449</v>
      </c>
      <c r="L188" s="57">
        <f t="shared" si="4"/>
        <v>143.95238095238096</v>
      </c>
      <c r="M188" s="58">
        <f t="shared" si="5"/>
        <v>20722.287981859412</v>
      </c>
      <c r="N188" s="58"/>
      <c r="O188" s="58"/>
      <c r="P188" s="18"/>
      <c r="Q188" s="19"/>
    </row>
    <row r="189" spans="2:17">
      <c r="B189" s="8">
        <v>455</v>
      </c>
      <c r="L189" s="57">
        <f t="shared" si="4"/>
        <v>149.95238095238096</v>
      </c>
      <c r="M189" s="58">
        <f t="shared" si="5"/>
        <v>22485.716553287984</v>
      </c>
      <c r="N189" s="58"/>
      <c r="O189" s="58"/>
      <c r="P189" s="18"/>
      <c r="Q189" s="19"/>
    </row>
    <row r="190" spans="2:17">
      <c r="B190" s="8">
        <v>466</v>
      </c>
      <c r="L190" s="57">
        <f t="shared" si="4"/>
        <v>160.95238095238096</v>
      </c>
      <c r="M190" s="58">
        <f t="shared" si="5"/>
        <v>25905.668934240366</v>
      </c>
      <c r="N190" s="58"/>
      <c r="O190" s="58"/>
      <c r="P190" s="18"/>
      <c r="Q190" s="19"/>
    </row>
    <row r="191" spans="2:17">
      <c r="B191" s="8">
        <v>468</v>
      </c>
      <c r="L191" s="57">
        <f t="shared" si="4"/>
        <v>162.95238095238096</v>
      </c>
      <c r="M191" s="58">
        <f t="shared" si="5"/>
        <v>26553.478458049889</v>
      </c>
      <c r="N191" s="58"/>
      <c r="O191" s="58"/>
      <c r="P191" s="18"/>
      <c r="Q191" s="19"/>
    </row>
    <row r="192" spans="2:17">
      <c r="B192" s="8">
        <v>469</v>
      </c>
      <c r="L192" s="57">
        <f t="shared" si="4"/>
        <v>163.95238095238096</v>
      </c>
      <c r="M192" s="58">
        <f t="shared" si="5"/>
        <v>26880.383219954652</v>
      </c>
      <c r="N192" s="58"/>
      <c r="O192" s="58"/>
      <c r="P192" s="18"/>
      <c r="Q192" s="19"/>
    </row>
    <row r="193" spans="2:17">
      <c r="B193" s="8">
        <v>470</v>
      </c>
      <c r="L193" s="57">
        <f t="shared" si="4"/>
        <v>164.95238095238096</v>
      </c>
      <c r="M193" s="58">
        <f t="shared" si="5"/>
        <v>27209.287981859416</v>
      </c>
      <c r="N193" s="58"/>
      <c r="O193" s="58"/>
      <c r="P193" s="18"/>
      <c r="Q193" s="19"/>
    </row>
    <row r="194" spans="2:17">
      <c r="B194" s="8">
        <v>475</v>
      </c>
      <c r="L194" s="57">
        <f t="shared" si="4"/>
        <v>169.95238095238096</v>
      </c>
      <c r="M194" s="58">
        <f t="shared" si="5"/>
        <v>28883.811791383225</v>
      </c>
      <c r="N194" s="58"/>
      <c r="O194" s="58"/>
      <c r="P194" s="18"/>
      <c r="Q194" s="19"/>
    </row>
    <row r="195" spans="2:17">
      <c r="B195" s="8">
        <v>487</v>
      </c>
      <c r="L195" s="57">
        <f t="shared" si="4"/>
        <v>181.95238095238096</v>
      </c>
      <c r="M195" s="58">
        <f t="shared" si="5"/>
        <v>33106.66893424037</v>
      </c>
      <c r="N195" s="58"/>
      <c r="O195" s="58"/>
      <c r="P195" s="18"/>
      <c r="Q195" s="19"/>
    </row>
    <row r="196" spans="2:17">
      <c r="B196" s="8">
        <v>489</v>
      </c>
      <c r="L196" s="57">
        <f t="shared" si="4"/>
        <v>183.95238095238096</v>
      </c>
      <c r="M196" s="58">
        <f t="shared" si="5"/>
        <v>33838.478458049889</v>
      </c>
      <c r="N196" s="58"/>
      <c r="O196" s="58"/>
      <c r="P196" s="18"/>
      <c r="Q196" s="19"/>
    </row>
    <row r="197" spans="2:17">
      <c r="B197" s="8">
        <v>490</v>
      </c>
      <c r="L197" s="57">
        <f t="shared" ref="L197:L214" si="6">B197-E$9</f>
        <v>184.95238095238096</v>
      </c>
      <c r="M197" s="58">
        <f t="shared" si="5"/>
        <v>34207.383219954652</v>
      </c>
      <c r="N197" s="58"/>
      <c r="O197" s="58"/>
      <c r="P197" s="18"/>
      <c r="Q197" s="19"/>
    </row>
    <row r="198" spans="2:17">
      <c r="B198" s="8">
        <v>495</v>
      </c>
      <c r="L198" s="57">
        <f t="shared" si="6"/>
        <v>189.95238095238096</v>
      </c>
      <c r="M198" s="58">
        <f t="shared" ref="M198:M214" si="7">L198^2</f>
        <v>36081.907029478461</v>
      </c>
      <c r="N198" s="58"/>
      <c r="O198" s="58"/>
      <c r="P198" s="18"/>
      <c r="Q198" s="19"/>
    </row>
    <row r="199" spans="2:17">
      <c r="B199" s="8">
        <v>498</v>
      </c>
      <c r="L199" s="57">
        <f t="shared" si="6"/>
        <v>192.95238095238096</v>
      </c>
      <c r="M199" s="58">
        <f t="shared" si="7"/>
        <v>37230.621315192751</v>
      </c>
      <c r="N199" s="58"/>
      <c r="O199" s="58"/>
      <c r="P199" s="18"/>
      <c r="Q199" s="19"/>
    </row>
    <row r="200" spans="2:17">
      <c r="B200" s="8">
        <v>498</v>
      </c>
      <c r="L200" s="57">
        <f t="shared" si="6"/>
        <v>192.95238095238096</v>
      </c>
      <c r="M200" s="58">
        <f t="shared" si="7"/>
        <v>37230.621315192751</v>
      </c>
      <c r="N200" s="58"/>
      <c r="O200" s="58"/>
      <c r="P200" s="18"/>
      <c r="Q200" s="19"/>
    </row>
    <row r="201" spans="2:17">
      <c r="B201" s="8">
        <v>528</v>
      </c>
      <c r="L201" s="57">
        <f t="shared" si="6"/>
        <v>222.95238095238096</v>
      </c>
      <c r="M201" s="58">
        <f t="shared" si="7"/>
        <v>49707.764172335606</v>
      </c>
      <c r="N201" s="58"/>
      <c r="O201" s="58"/>
      <c r="P201" s="18"/>
      <c r="Q201" s="19"/>
    </row>
    <row r="202" spans="2:17">
      <c r="B202" s="8">
        <v>539</v>
      </c>
      <c r="L202" s="57">
        <f t="shared" si="6"/>
        <v>233.95238095238096</v>
      </c>
      <c r="M202" s="58">
        <f t="shared" si="7"/>
        <v>54733.716553287988</v>
      </c>
      <c r="N202" s="58"/>
      <c r="O202" s="58"/>
      <c r="P202" s="18"/>
      <c r="Q202" s="19"/>
    </row>
    <row r="203" spans="2:17">
      <c r="B203" s="8">
        <v>902</v>
      </c>
      <c r="L203" s="57">
        <f t="shared" si="6"/>
        <v>596.95238095238096</v>
      </c>
      <c r="M203" s="58">
        <f t="shared" si="7"/>
        <v>356352.14512471657</v>
      </c>
      <c r="N203" s="58"/>
      <c r="O203" s="58"/>
      <c r="P203" s="18"/>
      <c r="Q203" s="19"/>
    </row>
    <row r="204" spans="2:17">
      <c r="B204" s="8">
        <v>957</v>
      </c>
      <c r="L204" s="57">
        <f t="shared" si="6"/>
        <v>651.95238095238096</v>
      </c>
      <c r="M204" s="58">
        <f t="shared" si="7"/>
        <v>425041.90702947846</v>
      </c>
      <c r="N204" s="58"/>
      <c r="O204" s="58"/>
      <c r="P204" s="18"/>
      <c r="Q204" s="19"/>
    </row>
    <row r="205" spans="2:17">
      <c r="B205" s="8">
        <v>1095</v>
      </c>
      <c r="L205" s="57">
        <f t="shared" si="6"/>
        <v>789.95238095238096</v>
      </c>
      <c r="M205" s="58">
        <f t="shared" si="7"/>
        <v>624024.76417233562</v>
      </c>
      <c r="N205" s="58"/>
      <c r="O205" s="58"/>
      <c r="P205" s="18"/>
      <c r="Q205" s="19"/>
    </row>
    <row r="206" spans="2:17">
      <c r="B206" s="8">
        <v>1100</v>
      </c>
      <c r="L206" s="57">
        <f t="shared" si="6"/>
        <v>794.95238095238096</v>
      </c>
      <c r="M206" s="58">
        <f t="shared" si="7"/>
        <v>631949.28798185941</v>
      </c>
      <c r="N206" s="58"/>
      <c r="O206" s="58"/>
      <c r="P206" s="18"/>
      <c r="Q206" s="19"/>
    </row>
    <row r="207" spans="2:17">
      <c r="B207" s="8">
        <v>1101</v>
      </c>
      <c r="L207" s="57">
        <f t="shared" si="6"/>
        <v>795.95238095238096</v>
      </c>
      <c r="M207" s="58">
        <f t="shared" si="7"/>
        <v>633540.19274376414</v>
      </c>
      <c r="N207" s="58"/>
      <c r="O207" s="58"/>
      <c r="P207" s="18"/>
      <c r="Q207" s="19"/>
    </row>
    <row r="208" spans="2:17">
      <c r="B208" s="8">
        <v>1157</v>
      </c>
      <c r="L208" s="57">
        <f t="shared" si="6"/>
        <v>851.95238095238096</v>
      </c>
      <c r="M208" s="58">
        <f t="shared" si="7"/>
        <v>725822.85941043089</v>
      </c>
      <c r="N208" s="58"/>
      <c r="O208" s="58"/>
      <c r="P208" s="18"/>
      <c r="Q208" s="19"/>
    </row>
    <row r="209" spans="2:17">
      <c r="B209" s="8">
        <v>1174</v>
      </c>
      <c r="L209" s="57">
        <f t="shared" si="6"/>
        <v>868.95238095238096</v>
      </c>
      <c r="M209" s="58">
        <f t="shared" si="7"/>
        <v>755078.24036281183</v>
      </c>
      <c r="N209" s="58"/>
      <c r="O209" s="58"/>
      <c r="P209" s="18"/>
      <c r="Q209" s="19"/>
    </row>
    <row r="210" spans="2:17">
      <c r="B210" s="8">
        <v>1192</v>
      </c>
      <c r="L210" s="57">
        <f t="shared" si="6"/>
        <v>886.95238095238096</v>
      </c>
      <c r="M210" s="58">
        <f t="shared" si="7"/>
        <v>786684.52607709751</v>
      </c>
      <c r="N210" s="58"/>
      <c r="O210" s="58"/>
      <c r="P210" s="18"/>
      <c r="Q210" s="19"/>
    </row>
    <row r="211" spans="2:17">
      <c r="B211" s="8">
        <v>1264</v>
      </c>
      <c r="L211" s="57">
        <f t="shared" si="6"/>
        <v>958.95238095238096</v>
      </c>
      <c r="M211" s="58">
        <f t="shared" si="7"/>
        <v>919589.66893424036</v>
      </c>
      <c r="N211" s="58"/>
      <c r="O211" s="58"/>
      <c r="P211" s="18"/>
      <c r="Q211" s="19"/>
    </row>
    <row r="212" spans="2:17">
      <c r="B212" s="8">
        <v>1305</v>
      </c>
      <c r="L212" s="57">
        <f t="shared" si="6"/>
        <v>999.95238095238096</v>
      </c>
      <c r="M212" s="58">
        <f t="shared" si="7"/>
        <v>999904.76417233562</v>
      </c>
      <c r="N212" s="58"/>
      <c r="O212" s="58"/>
      <c r="P212" s="18"/>
      <c r="Q212" s="19"/>
    </row>
    <row r="213" spans="2:17">
      <c r="B213" s="8">
        <v>1368</v>
      </c>
      <c r="L213" s="57">
        <f t="shared" si="6"/>
        <v>1062.952380952381</v>
      </c>
      <c r="M213" s="58">
        <f t="shared" si="7"/>
        <v>1129867.7641723356</v>
      </c>
      <c r="N213" s="58"/>
      <c r="O213" s="58"/>
      <c r="P213" s="18"/>
      <c r="Q213" s="19"/>
    </row>
    <row r="214" spans="2:17">
      <c r="B214" s="8">
        <v>1442</v>
      </c>
      <c r="L214" s="57">
        <f t="shared" si="6"/>
        <v>1136.952380952381</v>
      </c>
      <c r="M214" s="58">
        <f t="shared" si="7"/>
        <v>1292660.716553288</v>
      </c>
      <c r="N214" s="58"/>
      <c r="O214" s="58"/>
      <c r="P214" s="18"/>
      <c r="Q214" s="19"/>
    </row>
    <row r="215" spans="2:17" ht="15" thickBot="1">
      <c r="L215" s="64">
        <f>SUM(L5:L214)</f>
        <v>1.0868461686186492E-10</v>
      </c>
      <c r="M215" s="65">
        <f>SUM(M5:M214)</f>
        <v>13910813.523809522</v>
      </c>
      <c r="N215" s="65"/>
      <c r="O215" s="65"/>
      <c r="P215" s="26"/>
      <c r="Q215" s="27"/>
    </row>
  </sheetData>
  <mergeCells count="3">
    <mergeCell ref="L3:Q3"/>
    <mergeCell ref="D4:H4"/>
    <mergeCell ref="D13:J17"/>
  </mergeCells>
  <pageMargins left="0.511811024" right="0.511811024" top="0.78740157499999996" bottom="0.78740157499999996" header="0.31496062000000002" footer="0.31496062000000002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6"/>
  <sheetViews>
    <sheetView zoomScale="125" zoomScaleNormal="125" zoomScalePageLayoutView="125" workbookViewId="0">
      <selection activeCell="D5" sqref="D5:G5"/>
    </sheetView>
  </sheetViews>
  <sheetFormatPr baseColWidth="10" defaultColWidth="8.83203125" defaultRowHeight="14" x14ac:dyDescent="0"/>
  <cols>
    <col min="2" max="2" width="16.33203125" customWidth="1"/>
    <col min="5" max="5" width="5.6640625" customWidth="1"/>
    <col min="7" max="7" width="20.6640625" bestFit="1" customWidth="1"/>
    <col min="11" max="11" width="6.5" customWidth="1"/>
  </cols>
  <sheetData>
    <row r="1" spans="1:14">
      <c r="A1" s="8" t="s">
        <v>5</v>
      </c>
      <c r="B1" s="8"/>
      <c r="C1" s="8"/>
      <c r="D1" s="8"/>
      <c r="E1" s="8"/>
      <c r="F1" s="8"/>
      <c r="G1" s="8"/>
    </row>
    <row r="2" spans="1:14">
      <c r="A2" s="8" t="s">
        <v>6</v>
      </c>
      <c r="B2" s="8"/>
      <c r="C2" s="86">
        <f>AVERAGE(B7:B216)</f>
        <v>305.04761904761904</v>
      </c>
      <c r="D2" s="8" t="s">
        <v>114</v>
      </c>
      <c r="E2" s="8"/>
      <c r="F2" s="8"/>
      <c r="G2" s="8"/>
    </row>
    <row r="3" spans="1:14">
      <c r="A3" s="8" t="s">
        <v>7</v>
      </c>
      <c r="B3" s="8"/>
      <c r="C3" s="86">
        <f>VARP(B7:B216)</f>
        <v>66241.969160997731</v>
      </c>
      <c r="D3" s="87" t="s">
        <v>129</v>
      </c>
      <c r="E3" s="87">
        <f>STDEV(B7:B216)</f>
        <v>257.99014783875708</v>
      </c>
      <c r="F3" s="8" t="s">
        <v>173</v>
      </c>
      <c r="G3" s="8"/>
    </row>
    <row r="4" spans="1:14">
      <c r="A4" s="8"/>
      <c r="B4" s="8"/>
      <c r="C4" s="8"/>
      <c r="D4" s="8"/>
      <c r="E4" s="8"/>
      <c r="F4" s="8"/>
      <c r="G4" s="8"/>
      <c r="N4" t="s">
        <v>184</v>
      </c>
    </row>
    <row r="5" spans="1:14">
      <c r="A5" s="8"/>
      <c r="B5" s="8"/>
      <c r="C5" s="8"/>
      <c r="D5" s="111" t="s">
        <v>182</v>
      </c>
      <c r="E5" s="111"/>
      <c r="F5" s="111"/>
      <c r="G5" s="111"/>
      <c r="N5" s="51" t="s">
        <v>174</v>
      </c>
    </row>
    <row r="6" spans="1:14">
      <c r="A6" s="8"/>
      <c r="B6" s="8" t="s">
        <v>21</v>
      </c>
      <c r="C6" s="82" t="s">
        <v>179</v>
      </c>
      <c r="E6" s="8" t="s">
        <v>22</v>
      </c>
      <c r="F6" s="8"/>
      <c r="G6" s="8"/>
      <c r="N6" s="51" t="s">
        <v>183</v>
      </c>
    </row>
    <row r="7" spans="1:14">
      <c r="A7" s="8"/>
      <c r="B7">
        <v>1</v>
      </c>
      <c r="C7" s="8">
        <f>STANDARDIZE(B7,$H$15,$H$14)</f>
        <v>-2.7752706784249057E-2</v>
      </c>
      <c r="D7" t="b">
        <f>ABS(C7)&gt;$H$20</f>
        <v>0</v>
      </c>
      <c r="E7" s="8" t="s">
        <v>11</v>
      </c>
      <c r="F7" s="8"/>
      <c r="G7" s="8" t="s">
        <v>23</v>
      </c>
    </row>
    <row r="8" spans="1:14">
      <c r="A8" s="8"/>
      <c r="B8">
        <v>6</v>
      </c>
      <c r="C8" s="8">
        <f t="shared" ref="C8:C71" si="0">STANDARDIZE(B8,$H$15,$H$14)</f>
        <v>-8.3258120352747156E-3</v>
      </c>
      <c r="D8" t="b">
        <f t="shared" ref="D8:D71" si="1">ABS(C8)&gt;$H$20</f>
        <v>0</v>
      </c>
      <c r="E8" s="8" t="s">
        <v>11</v>
      </c>
      <c r="F8" s="8"/>
      <c r="G8" s="8" t="s">
        <v>24</v>
      </c>
    </row>
    <row r="9" spans="1:14">
      <c r="A9" s="8"/>
      <c r="B9">
        <v>6</v>
      </c>
      <c r="C9" s="8">
        <f t="shared" si="0"/>
        <v>-8.3258120352747156E-3</v>
      </c>
      <c r="D9" t="b">
        <f t="shared" si="1"/>
        <v>0</v>
      </c>
      <c r="E9" s="8" t="s">
        <v>11</v>
      </c>
      <c r="F9" s="8"/>
      <c r="G9" s="8" t="s">
        <v>25</v>
      </c>
    </row>
    <row r="10" spans="1:14">
      <c r="A10" s="8"/>
      <c r="B10">
        <v>7</v>
      </c>
      <c r="C10" s="8">
        <f t="shared" si="0"/>
        <v>-4.4404330854798477E-3</v>
      </c>
      <c r="D10" t="b">
        <f t="shared" si="1"/>
        <v>0</v>
      </c>
      <c r="E10" s="8" t="s">
        <v>11</v>
      </c>
      <c r="F10" s="8"/>
      <c r="G10" s="8"/>
    </row>
    <row r="11" spans="1:14">
      <c r="A11" s="8"/>
      <c r="B11">
        <v>11</v>
      </c>
      <c r="C11" s="8">
        <f t="shared" si="0"/>
        <v>1.1101082713699625E-2</v>
      </c>
      <c r="D11" t="b">
        <f t="shared" si="1"/>
        <v>0</v>
      </c>
      <c r="E11" s="8" t="s">
        <v>11</v>
      </c>
      <c r="F11" s="8"/>
      <c r="G11" s="8"/>
      <c r="J11" s="88"/>
      <c r="K11" s="89"/>
    </row>
    <row r="12" spans="1:14">
      <c r="B12">
        <v>12</v>
      </c>
      <c r="C12" s="8">
        <f t="shared" si="0"/>
        <v>1.4986461663494493E-2</v>
      </c>
      <c r="D12" t="b">
        <f t="shared" si="1"/>
        <v>0</v>
      </c>
      <c r="J12" s="88"/>
      <c r="K12" s="2"/>
    </row>
    <row r="13" spans="1:14">
      <c r="B13">
        <v>14</v>
      </c>
      <c r="C13" s="8">
        <f t="shared" si="0"/>
        <v>2.2757219563084231E-2</v>
      </c>
      <c r="D13" t="b">
        <f t="shared" si="1"/>
        <v>0</v>
      </c>
      <c r="J13" s="88"/>
      <c r="K13" s="2"/>
    </row>
    <row r="14" spans="1:14">
      <c r="B14">
        <v>16</v>
      </c>
      <c r="C14" s="8">
        <f t="shared" si="0"/>
        <v>3.0527977462673966E-2</v>
      </c>
      <c r="D14" t="b">
        <f t="shared" si="1"/>
        <v>0</v>
      </c>
      <c r="G14" t="s">
        <v>175</v>
      </c>
      <c r="H14">
        <f>_xlfn.STDEV.P(B7:B216)</f>
        <v>257.37515257110141</v>
      </c>
      <c r="J14" t="s">
        <v>180</v>
      </c>
    </row>
    <row r="15" spans="1:14">
      <c r="B15">
        <v>17</v>
      </c>
      <c r="C15" s="8">
        <f t="shared" si="0"/>
        <v>3.4413356412468836E-2</v>
      </c>
      <c r="D15" t="b">
        <f t="shared" si="1"/>
        <v>0</v>
      </c>
      <c r="G15" t="s">
        <v>124</v>
      </c>
      <c r="H15">
        <f>AVERAGE(B7:B13)</f>
        <v>8.1428571428571423</v>
      </c>
      <c r="J15" t="s">
        <v>38</v>
      </c>
    </row>
    <row r="16" spans="1:14">
      <c r="B16">
        <v>23</v>
      </c>
      <c r="C16" s="8">
        <f t="shared" si="0"/>
        <v>5.7725630111238047E-2</v>
      </c>
      <c r="D16" t="b">
        <f t="shared" si="1"/>
        <v>0</v>
      </c>
      <c r="G16" t="s">
        <v>181</v>
      </c>
      <c r="H16">
        <f>MIN(B7:B216)</f>
        <v>1</v>
      </c>
      <c r="J16" t="s">
        <v>38</v>
      </c>
    </row>
    <row r="17" spans="2:10">
      <c r="B17">
        <v>24</v>
      </c>
      <c r="C17" s="8">
        <f t="shared" si="0"/>
        <v>6.1611009061032916E-2</v>
      </c>
      <c r="D17" t="b">
        <f t="shared" si="1"/>
        <v>0</v>
      </c>
      <c r="G17" t="s">
        <v>176</v>
      </c>
      <c r="H17">
        <f>MAX(B7:B216)</f>
        <v>1442</v>
      </c>
      <c r="J17" t="s">
        <v>38</v>
      </c>
    </row>
    <row r="18" spans="2:10">
      <c r="B18">
        <v>33</v>
      </c>
      <c r="C18" s="8">
        <f t="shared" si="0"/>
        <v>9.6579419609186729E-2</v>
      </c>
      <c r="D18" t="b">
        <f t="shared" si="1"/>
        <v>0</v>
      </c>
      <c r="G18" t="s">
        <v>177</v>
      </c>
      <c r="H18">
        <f>H17-H16</f>
        <v>1441</v>
      </c>
    </row>
    <row r="19" spans="2:10">
      <c r="B19">
        <v>33</v>
      </c>
      <c r="C19" s="8">
        <f t="shared" si="0"/>
        <v>9.6579419609186729E-2</v>
      </c>
      <c r="D19" t="b">
        <f t="shared" si="1"/>
        <v>0</v>
      </c>
    </row>
    <row r="20" spans="2:10">
      <c r="B20">
        <v>34</v>
      </c>
      <c r="C20" s="8">
        <f t="shared" si="0"/>
        <v>0.10046479855898159</v>
      </c>
      <c r="D20" t="b">
        <f t="shared" si="1"/>
        <v>0</v>
      </c>
      <c r="G20" t="s">
        <v>178</v>
      </c>
      <c r="H20">
        <v>2.62</v>
      </c>
    </row>
    <row r="21" spans="2:10">
      <c r="B21">
        <v>45</v>
      </c>
      <c r="C21" s="8">
        <f t="shared" si="0"/>
        <v>0.14320396700672516</v>
      </c>
      <c r="D21" t="b">
        <f t="shared" si="1"/>
        <v>0</v>
      </c>
    </row>
    <row r="22" spans="2:10">
      <c r="B22">
        <v>47</v>
      </c>
      <c r="C22" s="8">
        <f t="shared" si="0"/>
        <v>0.15097472490631489</v>
      </c>
      <c r="D22" t="b">
        <f t="shared" si="1"/>
        <v>0</v>
      </c>
    </row>
    <row r="23" spans="2:10">
      <c r="B23">
        <v>47</v>
      </c>
      <c r="C23" s="8">
        <f t="shared" si="0"/>
        <v>0.15097472490631489</v>
      </c>
      <c r="D23" t="b">
        <f t="shared" si="1"/>
        <v>0</v>
      </c>
    </row>
    <row r="24" spans="2:10">
      <c r="B24">
        <v>51</v>
      </c>
      <c r="C24" s="8">
        <f t="shared" si="0"/>
        <v>0.16651624070549437</v>
      </c>
      <c r="D24" t="b">
        <f t="shared" si="1"/>
        <v>0</v>
      </c>
    </row>
    <row r="25" spans="2:10">
      <c r="B25">
        <v>57</v>
      </c>
      <c r="C25" s="8">
        <f t="shared" si="0"/>
        <v>0.18982851440426357</v>
      </c>
      <c r="D25" t="b">
        <f t="shared" si="1"/>
        <v>0</v>
      </c>
    </row>
    <row r="26" spans="2:10">
      <c r="B26">
        <v>59</v>
      </c>
      <c r="C26" s="8">
        <f t="shared" si="0"/>
        <v>0.19759927230385332</v>
      </c>
      <c r="D26" t="b">
        <f t="shared" si="1"/>
        <v>0</v>
      </c>
    </row>
    <row r="27" spans="2:10">
      <c r="B27">
        <v>61</v>
      </c>
      <c r="C27" s="8">
        <f t="shared" si="0"/>
        <v>0.20537003020344305</v>
      </c>
      <c r="D27" t="b">
        <f t="shared" si="1"/>
        <v>0</v>
      </c>
    </row>
    <row r="28" spans="2:10">
      <c r="B28">
        <v>65</v>
      </c>
      <c r="C28" s="8">
        <f t="shared" si="0"/>
        <v>0.22091154600262253</v>
      </c>
      <c r="D28" t="b">
        <f t="shared" si="1"/>
        <v>0</v>
      </c>
    </row>
    <row r="29" spans="2:10">
      <c r="B29">
        <v>65</v>
      </c>
      <c r="C29" s="8">
        <f t="shared" si="0"/>
        <v>0.22091154600262253</v>
      </c>
      <c r="D29" t="b">
        <f t="shared" si="1"/>
        <v>0</v>
      </c>
    </row>
    <row r="30" spans="2:10">
      <c r="B30">
        <v>66</v>
      </c>
      <c r="C30" s="8">
        <f t="shared" si="0"/>
        <v>0.2247969249524174</v>
      </c>
      <c r="D30" t="b">
        <f t="shared" si="1"/>
        <v>0</v>
      </c>
    </row>
    <row r="31" spans="2:10">
      <c r="B31">
        <v>66</v>
      </c>
      <c r="C31" s="8">
        <f t="shared" si="0"/>
        <v>0.2247969249524174</v>
      </c>
      <c r="D31" t="b">
        <f t="shared" si="1"/>
        <v>0</v>
      </c>
    </row>
    <row r="32" spans="2:10">
      <c r="B32">
        <v>66</v>
      </c>
      <c r="C32" s="8">
        <f t="shared" si="0"/>
        <v>0.2247969249524174</v>
      </c>
      <c r="D32" t="b">
        <f t="shared" si="1"/>
        <v>0</v>
      </c>
    </row>
    <row r="33" spans="2:4">
      <c r="B33">
        <v>66</v>
      </c>
      <c r="C33" s="8">
        <f t="shared" si="0"/>
        <v>0.2247969249524174</v>
      </c>
      <c r="D33" t="b">
        <f t="shared" si="1"/>
        <v>0</v>
      </c>
    </row>
    <row r="34" spans="2:4">
      <c r="B34">
        <v>68</v>
      </c>
      <c r="C34" s="8">
        <f t="shared" si="0"/>
        <v>0.23256768285200713</v>
      </c>
      <c r="D34" t="b">
        <f t="shared" si="1"/>
        <v>0</v>
      </c>
    </row>
    <row r="35" spans="2:4">
      <c r="B35">
        <v>69</v>
      </c>
      <c r="C35" s="8">
        <f t="shared" si="0"/>
        <v>0.23645306180180201</v>
      </c>
      <c r="D35" t="b">
        <f t="shared" si="1"/>
        <v>0</v>
      </c>
    </row>
    <row r="36" spans="2:4">
      <c r="B36">
        <v>71</v>
      </c>
      <c r="C36" s="8">
        <f t="shared" si="0"/>
        <v>0.24422381970139173</v>
      </c>
      <c r="D36" t="b">
        <f t="shared" si="1"/>
        <v>0</v>
      </c>
    </row>
    <row r="37" spans="2:4">
      <c r="B37">
        <v>72</v>
      </c>
      <c r="C37" s="8">
        <f t="shared" si="0"/>
        <v>0.24810919865118661</v>
      </c>
      <c r="D37" t="b">
        <f t="shared" si="1"/>
        <v>0</v>
      </c>
    </row>
    <row r="38" spans="2:4">
      <c r="B38">
        <v>76</v>
      </c>
      <c r="C38" s="8">
        <f t="shared" si="0"/>
        <v>0.26365071445036609</v>
      </c>
      <c r="D38" t="b">
        <f t="shared" si="1"/>
        <v>0</v>
      </c>
    </row>
    <row r="39" spans="2:4">
      <c r="B39">
        <v>78</v>
      </c>
      <c r="C39" s="8">
        <f t="shared" si="0"/>
        <v>0.27142147234995584</v>
      </c>
      <c r="D39" t="b">
        <f t="shared" si="1"/>
        <v>0</v>
      </c>
    </row>
    <row r="40" spans="2:4">
      <c r="B40">
        <v>81</v>
      </c>
      <c r="C40" s="8">
        <f t="shared" si="0"/>
        <v>0.28307760919934044</v>
      </c>
      <c r="D40" t="b">
        <f t="shared" si="1"/>
        <v>0</v>
      </c>
    </row>
    <row r="41" spans="2:4">
      <c r="B41">
        <v>81</v>
      </c>
      <c r="C41" s="8">
        <f t="shared" si="0"/>
        <v>0.28307760919934044</v>
      </c>
      <c r="D41" t="b">
        <f t="shared" si="1"/>
        <v>0</v>
      </c>
    </row>
    <row r="42" spans="2:4">
      <c r="B42">
        <v>83</v>
      </c>
      <c r="C42" s="8">
        <f t="shared" si="0"/>
        <v>0.29084836709893014</v>
      </c>
      <c r="D42" t="b">
        <f t="shared" si="1"/>
        <v>0</v>
      </c>
    </row>
    <row r="43" spans="2:4">
      <c r="B43">
        <v>94</v>
      </c>
      <c r="C43" s="8">
        <f t="shared" si="0"/>
        <v>0.3335875355466737</v>
      </c>
      <c r="D43" t="b">
        <f t="shared" si="1"/>
        <v>0</v>
      </c>
    </row>
    <row r="44" spans="2:4">
      <c r="B44">
        <v>99</v>
      </c>
      <c r="C44" s="8">
        <f t="shared" si="0"/>
        <v>0.35301443029564805</v>
      </c>
      <c r="D44" t="b">
        <f t="shared" si="1"/>
        <v>0</v>
      </c>
    </row>
    <row r="45" spans="2:4">
      <c r="B45">
        <v>102</v>
      </c>
      <c r="C45" s="8">
        <f t="shared" si="0"/>
        <v>0.36467056714503265</v>
      </c>
      <c r="D45" t="b">
        <f t="shared" si="1"/>
        <v>0</v>
      </c>
    </row>
    <row r="46" spans="2:4">
      <c r="B46">
        <v>102</v>
      </c>
      <c r="C46" s="8">
        <f t="shared" si="0"/>
        <v>0.36467056714503265</v>
      </c>
      <c r="D46" t="b">
        <f t="shared" si="1"/>
        <v>0</v>
      </c>
    </row>
    <row r="47" spans="2:4">
      <c r="B47">
        <v>104</v>
      </c>
      <c r="C47" s="8">
        <f t="shared" si="0"/>
        <v>0.37244132504462241</v>
      </c>
      <c r="D47" t="b">
        <f t="shared" si="1"/>
        <v>0</v>
      </c>
    </row>
    <row r="48" spans="2:4">
      <c r="B48">
        <v>107</v>
      </c>
      <c r="C48" s="8">
        <f t="shared" si="0"/>
        <v>0.38409746189400701</v>
      </c>
      <c r="D48" t="b">
        <f t="shared" si="1"/>
        <v>0</v>
      </c>
    </row>
    <row r="49" spans="2:4">
      <c r="B49">
        <v>110</v>
      </c>
      <c r="C49" s="8">
        <f t="shared" si="0"/>
        <v>0.39575359874339161</v>
      </c>
      <c r="D49" t="b">
        <f t="shared" si="1"/>
        <v>0</v>
      </c>
    </row>
    <row r="50" spans="2:4">
      <c r="B50">
        <v>111</v>
      </c>
      <c r="C50" s="8">
        <f t="shared" si="0"/>
        <v>0.39963897769318646</v>
      </c>
      <c r="D50" t="b">
        <f t="shared" si="1"/>
        <v>0</v>
      </c>
    </row>
    <row r="51" spans="2:4">
      <c r="B51">
        <v>116</v>
      </c>
      <c r="C51" s="8">
        <f t="shared" si="0"/>
        <v>0.41906587244216081</v>
      </c>
      <c r="D51" t="b">
        <f t="shared" si="1"/>
        <v>0</v>
      </c>
    </row>
    <row r="52" spans="2:4">
      <c r="B52">
        <v>118</v>
      </c>
      <c r="C52" s="8">
        <f t="shared" si="0"/>
        <v>0.42683663034175057</v>
      </c>
      <c r="D52" t="b">
        <f t="shared" si="1"/>
        <v>0</v>
      </c>
    </row>
    <row r="53" spans="2:4">
      <c r="B53">
        <v>119</v>
      </c>
      <c r="C53" s="8">
        <f t="shared" si="0"/>
        <v>0.43072200929154542</v>
      </c>
      <c r="D53" t="b">
        <f t="shared" si="1"/>
        <v>0</v>
      </c>
    </row>
    <row r="54" spans="2:4">
      <c r="B54">
        <v>121</v>
      </c>
      <c r="C54" s="8">
        <f t="shared" si="0"/>
        <v>0.43849276719113517</v>
      </c>
      <c r="D54" t="b">
        <f t="shared" si="1"/>
        <v>0</v>
      </c>
    </row>
    <row r="55" spans="2:4">
      <c r="B55">
        <v>124</v>
      </c>
      <c r="C55" s="8">
        <f t="shared" si="0"/>
        <v>0.45014890404051977</v>
      </c>
      <c r="D55" t="b">
        <f t="shared" si="1"/>
        <v>0</v>
      </c>
    </row>
    <row r="56" spans="2:4">
      <c r="B56">
        <v>126</v>
      </c>
      <c r="C56" s="8">
        <f t="shared" si="0"/>
        <v>0.45791966194010952</v>
      </c>
      <c r="D56" t="b">
        <f t="shared" si="1"/>
        <v>0</v>
      </c>
    </row>
    <row r="57" spans="2:4">
      <c r="B57">
        <v>127</v>
      </c>
      <c r="C57" s="8">
        <f t="shared" si="0"/>
        <v>0.46180504088990437</v>
      </c>
      <c r="D57" t="b">
        <f t="shared" si="1"/>
        <v>0</v>
      </c>
    </row>
    <row r="58" spans="2:4">
      <c r="B58">
        <v>137</v>
      </c>
      <c r="C58" s="8">
        <f t="shared" si="0"/>
        <v>0.50065883038785308</v>
      </c>
      <c r="D58" t="b">
        <f t="shared" si="1"/>
        <v>0</v>
      </c>
    </row>
    <row r="59" spans="2:4">
      <c r="B59">
        <v>139</v>
      </c>
      <c r="C59" s="8">
        <f t="shared" si="0"/>
        <v>0.50842958828744278</v>
      </c>
      <c r="D59" t="b">
        <f t="shared" si="1"/>
        <v>0</v>
      </c>
    </row>
    <row r="60" spans="2:4">
      <c r="B60">
        <v>141</v>
      </c>
      <c r="C60" s="8">
        <f t="shared" si="0"/>
        <v>0.51620034618703248</v>
      </c>
      <c r="D60" t="b">
        <f t="shared" si="1"/>
        <v>0</v>
      </c>
    </row>
    <row r="61" spans="2:4">
      <c r="B61">
        <v>146</v>
      </c>
      <c r="C61" s="8">
        <f t="shared" si="0"/>
        <v>0.53562724093600689</v>
      </c>
      <c r="D61" t="b">
        <f t="shared" si="1"/>
        <v>0</v>
      </c>
    </row>
    <row r="62" spans="2:4">
      <c r="B62">
        <v>149</v>
      </c>
      <c r="C62" s="8">
        <f t="shared" si="0"/>
        <v>0.54728337778539149</v>
      </c>
      <c r="D62" t="b">
        <f t="shared" si="1"/>
        <v>0</v>
      </c>
    </row>
    <row r="63" spans="2:4">
      <c r="B63">
        <v>150</v>
      </c>
      <c r="C63" s="8">
        <f t="shared" si="0"/>
        <v>0.55116875673518628</v>
      </c>
      <c r="D63" t="b">
        <f t="shared" si="1"/>
        <v>0</v>
      </c>
    </row>
    <row r="64" spans="2:4">
      <c r="B64">
        <v>153</v>
      </c>
      <c r="C64" s="8">
        <f t="shared" si="0"/>
        <v>0.562824893584571</v>
      </c>
      <c r="D64" t="b">
        <f t="shared" si="1"/>
        <v>0</v>
      </c>
    </row>
    <row r="65" spans="2:4">
      <c r="B65">
        <v>157</v>
      </c>
      <c r="C65" s="8">
        <f t="shared" si="0"/>
        <v>0.57836640938375039</v>
      </c>
      <c r="D65" t="b">
        <f t="shared" si="1"/>
        <v>0</v>
      </c>
    </row>
    <row r="66" spans="2:4">
      <c r="B66">
        <v>158</v>
      </c>
      <c r="C66" s="8">
        <f t="shared" si="0"/>
        <v>0.58225178833354529</v>
      </c>
      <c r="D66" t="b">
        <f t="shared" si="1"/>
        <v>0</v>
      </c>
    </row>
    <row r="67" spans="2:4">
      <c r="B67">
        <v>158</v>
      </c>
      <c r="C67" s="8">
        <f t="shared" si="0"/>
        <v>0.58225178833354529</v>
      </c>
      <c r="D67" t="b">
        <f t="shared" si="1"/>
        <v>0</v>
      </c>
    </row>
    <row r="68" spans="2:4">
      <c r="B68">
        <v>159</v>
      </c>
      <c r="C68" s="8">
        <f t="shared" si="0"/>
        <v>0.5861371672833402</v>
      </c>
      <c r="D68" t="b">
        <f t="shared" si="1"/>
        <v>0</v>
      </c>
    </row>
    <row r="69" spans="2:4">
      <c r="B69">
        <v>161</v>
      </c>
      <c r="C69" s="8">
        <f t="shared" si="0"/>
        <v>0.5939079251829299</v>
      </c>
      <c r="D69" t="b">
        <f t="shared" si="1"/>
        <v>0</v>
      </c>
    </row>
    <row r="70" spans="2:4">
      <c r="B70">
        <v>162</v>
      </c>
      <c r="C70" s="8">
        <f t="shared" si="0"/>
        <v>0.5977933041327248</v>
      </c>
      <c r="D70" t="b">
        <f t="shared" si="1"/>
        <v>0</v>
      </c>
    </row>
    <row r="71" spans="2:4">
      <c r="B71">
        <v>163</v>
      </c>
      <c r="C71" s="8">
        <f t="shared" si="0"/>
        <v>0.60167868308251959</v>
      </c>
      <c r="D71" t="b">
        <f t="shared" si="1"/>
        <v>0</v>
      </c>
    </row>
    <row r="72" spans="2:4">
      <c r="B72">
        <v>165</v>
      </c>
      <c r="C72" s="8">
        <f t="shared" ref="C72:C135" si="2">STANDARDIZE(B72,$H$15,$H$14)</f>
        <v>0.6094494409821094</v>
      </c>
      <c r="D72" t="b">
        <f t="shared" ref="D72:D135" si="3">ABS(C72)&gt;$H$20</f>
        <v>0</v>
      </c>
    </row>
    <row r="73" spans="2:4">
      <c r="B73">
        <v>165</v>
      </c>
      <c r="C73" s="8">
        <f t="shared" si="2"/>
        <v>0.6094494409821094</v>
      </c>
      <c r="D73" t="b">
        <f t="shared" si="3"/>
        <v>0</v>
      </c>
    </row>
    <row r="74" spans="2:4">
      <c r="B74">
        <v>165</v>
      </c>
      <c r="C74" s="8">
        <f t="shared" si="2"/>
        <v>0.6094494409821094</v>
      </c>
      <c r="D74" t="b">
        <f t="shared" si="3"/>
        <v>0</v>
      </c>
    </row>
    <row r="75" spans="2:4">
      <c r="B75">
        <v>171</v>
      </c>
      <c r="C75" s="8">
        <f t="shared" si="2"/>
        <v>0.63276171468087861</v>
      </c>
      <c r="D75" t="b">
        <f t="shared" si="3"/>
        <v>0</v>
      </c>
    </row>
    <row r="76" spans="2:4">
      <c r="B76">
        <v>171</v>
      </c>
      <c r="C76" s="8">
        <f t="shared" si="2"/>
        <v>0.63276171468087861</v>
      </c>
      <c r="D76" t="b">
        <f t="shared" si="3"/>
        <v>0</v>
      </c>
    </row>
    <row r="77" spans="2:4">
      <c r="B77">
        <v>173</v>
      </c>
      <c r="C77" s="8">
        <f t="shared" si="2"/>
        <v>0.6405324725804683</v>
      </c>
      <c r="D77" t="b">
        <f t="shared" si="3"/>
        <v>0</v>
      </c>
    </row>
    <row r="78" spans="2:4">
      <c r="B78">
        <v>173</v>
      </c>
      <c r="C78" s="8">
        <f t="shared" si="2"/>
        <v>0.6405324725804683</v>
      </c>
      <c r="D78" t="b">
        <f t="shared" si="3"/>
        <v>0</v>
      </c>
    </row>
    <row r="79" spans="2:4">
      <c r="B79">
        <v>187</v>
      </c>
      <c r="C79" s="8">
        <f t="shared" si="2"/>
        <v>0.69492777787759652</v>
      </c>
      <c r="D79" t="b">
        <f t="shared" si="3"/>
        <v>0</v>
      </c>
    </row>
    <row r="80" spans="2:4">
      <c r="B80">
        <v>188</v>
      </c>
      <c r="C80" s="8">
        <f t="shared" si="2"/>
        <v>0.69881315682739131</v>
      </c>
      <c r="D80" t="b">
        <f t="shared" si="3"/>
        <v>0</v>
      </c>
    </row>
    <row r="81" spans="2:4">
      <c r="B81">
        <v>191</v>
      </c>
      <c r="C81" s="8">
        <f t="shared" si="2"/>
        <v>0.71046929367677591</v>
      </c>
      <c r="D81" t="b">
        <f t="shared" si="3"/>
        <v>0</v>
      </c>
    </row>
    <row r="82" spans="2:4">
      <c r="B82">
        <v>191</v>
      </c>
      <c r="C82" s="8">
        <f t="shared" si="2"/>
        <v>0.71046929367677591</v>
      </c>
      <c r="D82" t="b">
        <f t="shared" si="3"/>
        <v>0</v>
      </c>
    </row>
    <row r="83" spans="2:4">
      <c r="B83">
        <v>198</v>
      </c>
      <c r="C83" s="8">
        <f t="shared" si="2"/>
        <v>0.73766694632534002</v>
      </c>
      <c r="D83" t="b">
        <f t="shared" si="3"/>
        <v>0</v>
      </c>
    </row>
    <row r="84" spans="2:4">
      <c r="B84">
        <v>201</v>
      </c>
      <c r="C84" s="8">
        <f t="shared" si="2"/>
        <v>0.74932308317472462</v>
      </c>
      <c r="D84" t="b">
        <f t="shared" si="3"/>
        <v>0</v>
      </c>
    </row>
    <row r="85" spans="2:4">
      <c r="B85">
        <v>205</v>
      </c>
      <c r="C85" s="8">
        <f t="shared" si="2"/>
        <v>0.76486459897390413</v>
      </c>
      <c r="D85" t="b">
        <f t="shared" si="3"/>
        <v>0</v>
      </c>
    </row>
    <row r="86" spans="2:4">
      <c r="B86">
        <v>205</v>
      </c>
      <c r="C86" s="8">
        <f t="shared" si="2"/>
        <v>0.76486459897390413</v>
      </c>
      <c r="D86" t="b">
        <f t="shared" si="3"/>
        <v>0</v>
      </c>
    </row>
    <row r="87" spans="2:4">
      <c r="B87">
        <v>206</v>
      </c>
      <c r="C87" s="8">
        <f t="shared" si="2"/>
        <v>0.76874997792369892</v>
      </c>
      <c r="D87" t="b">
        <f t="shared" si="3"/>
        <v>0</v>
      </c>
    </row>
    <row r="88" spans="2:4">
      <c r="B88">
        <v>209</v>
      </c>
      <c r="C88" s="8">
        <f t="shared" si="2"/>
        <v>0.78040611477308353</v>
      </c>
      <c r="D88" t="b">
        <f t="shared" si="3"/>
        <v>0</v>
      </c>
    </row>
    <row r="89" spans="2:4">
      <c r="B89">
        <v>211</v>
      </c>
      <c r="C89" s="8">
        <f t="shared" si="2"/>
        <v>0.78817687267267333</v>
      </c>
      <c r="D89" t="b">
        <f t="shared" si="3"/>
        <v>0</v>
      </c>
    </row>
    <row r="90" spans="2:4">
      <c r="B90">
        <v>213</v>
      </c>
      <c r="C90" s="8">
        <f t="shared" si="2"/>
        <v>0.79594763057226303</v>
      </c>
      <c r="D90" t="b">
        <f t="shared" si="3"/>
        <v>0</v>
      </c>
    </row>
    <row r="91" spans="2:4">
      <c r="B91">
        <v>217</v>
      </c>
      <c r="C91" s="8">
        <f t="shared" si="2"/>
        <v>0.81148914637144254</v>
      </c>
      <c r="D91" t="b">
        <f t="shared" si="3"/>
        <v>0</v>
      </c>
    </row>
    <row r="92" spans="2:4">
      <c r="B92">
        <v>218</v>
      </c>
      <c r="C92" s="8">
        <f t="shared" si="2"/>
        <v>0.81537452532123733</v>
      </c>
      <c r="D92" t="b">
        <f t="shared" si="3"/>
        <v>0</v>
      </c>
    </row>
    <row r="93" spans="2:4">
      <c r="B93">
        <v>218</v>
      </c>
      <c r="C93" s="8">
        <f t="shared" si="2"/>
        <v>0.81537452532123733</v>
      </c>
      <c r="D93" t="b">
        <f t="shared" si="3"/>
        <v>0</v>
      </c>
    </row>
    <row r="94" spans="2:4">
      <c r="B94">
        <v>226</v>
      </c>
      <c r="C94" s="8">
        <f t="shared" si="2"/>
        <v>0.84645755691959634</v>
      </c>
      <c r="D94" t="b">
        <f t="shared" si="3"/>
        <v>0</v>
      </c>
    </row>
    <row r="95" spans="2:4">
      <c r="B95">
        <v>227</v>
      </c>
      <c r="C95" s="8">
        <f t="shared" si="2"/>
        <v>0.85034293586939125</v>
      </c>
      <c r="D95" t="b">
        <f t="shared" si="3"/>
        <v>0</v>
      </c>
    </row>
    <row r="96" spans="2:4">
      <c r="B96">
        <v>235</v>
      </c>
      <c r="C96" s="8">
        <f t="shared" si="2"/>
        <v>0.88142596746775015</v>
      </c>
      <c r="D96" t="b">
        <f t="shared" si="3"/>
        <v>0</v>
      </c>
    </row>
    <row r="97" spans="2:4">
      <c r="B97">
        <v>236</v>
      </c>
      <c r="C97" s="8">
        <f t="shared" si="2"/>
        <v>0.88531134641754505</v>
      </c>
      <c r="D97" t="b">
        <f t="shared" si="3"/>
        <v>0</v>
      </c>
    </row>
    <row r="98" spans="2:4">
      <c r="B98">
        <v>238</v>
      </c>
      <c r="C98" s="8">
        <f t="shared" si="2"/>
        <v>0.89308210431713475</v>
      </c>
      <c r="D98" t="b">
        <f t="shared" si="3"/>
        <v>0</v>
      </c>
    </row>
    <row r="99" spans="2:4">
      <c r="B99">
        <v>241</v>
      </c>
      <c r="C99" s="8">
        <f t="shared" si="2"/>
        <v>0.90473824116651935</v>
      </c>
      <c r="D99" t="b">
        <f t="shared" si="3"/>
        <v>0</v>
      </c>
    </row>
    <row r="100" spans="2:4">
      <c r="B100">
        <v>242</v>
      </c>
      <c r="C100" s="8">
        <f t="shared" si="2"/>
        <v>0.90862362011631426</v>
      </c>
      <c r="D100" t="b">
        <f t="shared" si="3"/>
        <v>0</v>
      </c>
    </row>
    <row r="101" spans="2:4">
      <c r="B101">
        <v>242</v>
      </c>
      <c r="C101" s="8">
        <f t="shared" si="2"/>
        <v>0.90862362011631426</v>
      </c>
      <c r="D101" t="b">
        <f t="shared" si="3"/>
        <v>0</v>
      </c>
    </row>
    <row r="102" spans="2:4">
      <c r="B102">
        <v>249</v>
      </c>
      <c r="C102" s="8">
        <f t="shared" si="2"/>
        <v>0.93582127276487825</v>
      </c>
      <c r="D102" t="b">
        <f t="shared" si="3"/>
        <v>0</v>
      </c>
    </row>
    <row r="103" spans="2:4">
      <c r="B103">
        <v>257</v>
      </c>
      <c r="C103" s="8">
        <f t="shared" si="2"/>
        <v>0.96690430436323727</v>
      </c>
      <c r="D103" t="b">
        <f t="shared" si="3"/>
        <v>0</v>
      </c>
    </row>
    <row r="104" spans="2:4">
      <c r="B104">
        <v>259</v>
      </c>
      <c r="C104" s="8">
        <f t="shared" si="2"/>
        <v>0.97467506226282696</v>
      </c>
      <c r="D104" t="b">
        <f t="shared" si="3"/>
        <v>0</v>
      </c>
    </row>
    <row r="105" spans="2:4">
      <c r="B105">
        <v>259</v>
      </c>
      <c r="C105" s="8">
        <f t="shared" si="2"/>
        <v>0.97467506226282696</v>
      </c>
      <c r="D105" t="b">
        <f t="shared" si="3"/>
        <v>0</v>
      </c>
    </row>
    <row r="106" spans="2:4">
      <c r="B106">
        <v>260</v>
      </c>
      <c r="C106" s="8">
        <f t="shared" si="2"/>
        <v>0.97856044121262187</v>
      </c>
      <c r="D106" t="b">
        <f t="shared" si="3"/>
        <v>0</v>
      </c>
    </row>
    <row r="107" spans="2:4">
      <c r="B107">
        <v>261</v>
      </c>
      <c r="C107" s="8">
        <f t="shared" si="2"/>
        <v>0.98244582016241677</v>
      </c>
      <c r="D107" t="b">
        <f t="shared" si="3"/>
        <v>0</v>
      </c>
    </row>
    <row r="108" spans="2:4">
      <c r="B108">
        <v>263</v>
      </c>
      <c r="C108" s="8">
        <f t="shared" si="2"/>
        <v>0.99021657806200647</v>
      </c>
      <c r="D108" t="b">
        <f t="shared" si="3"/>
        <v>0</v>
      </c>
    </row>
    <row r="109" spans="2:4">
      <c r="B109">
        <v>266</v>
      </c>
      <c r="C109" s="8">
        <f t="shared" si="2"/>
        <v>1.0018727149113908</v>
      </c>
      <c r="D109" t="b">
        <f t="shared" si="3"/>
        <v>0</v>
      </c>
    </row>
    <row r="110" spans="2:4">
      <c r="B110">
        <v>269</v>
      </c>
      <c r="C110" s="8">
        <f t="shared" si="2"/>
        <v>1.0135288517607755</v>
      </c>
      <c r="D110" t="b">
        <f t="shared" si="3"/>
        <v>0</v>
      </c>
    </row>
    <row r="111" spans="2:4">
      <c r="B111">
        <v>270</v>
      </c>
      <c r="C111" s="8">
        <f t="shared" si="2"/>
        <v>1.0174142307105705</v>
      </c>
      <c r="D111" t="b">
        <f t="shared" si="3"/>
        <v>0</v>
      </c>
    </row>
    <row r="112" spans="2:4">
      <c r="B112">
        <v>272</v>
      </c>
      <c r="C112" s="8">
        <f t="shared" si="2"/>
        <v>1.0251849886101601</v>
      </c>
      <c r="D112" t="b">
        <f t="shared" si="3"/>
        <v>0</v>
      </c>
    </row>
    <row r="113" spans="2:4">
      <c r="B113">
        <v>273</v>
      </c>
      <c r="C113" s="8">
        <f t="shared" si="2"/>
        <v>1.0290703675599551</v>
      </c>
      <c r="D113" t="b">
        <f t="shared" si="3"/>
        <v>0</v>
      </c>
    </row>
    <row r="114" spans="2:4">
      <c r="B114">
        <v>273</v>
      </c>
      <c r="C114" s="8">
        <f t="shared" si="2"/>
        <v>1.0290703675599551</v>
      </c>
      <c r="D114" t="b">
        <f t="shared" si="3"/>
        <v>0</v>
      </c>
    </row>
    <row r="115" spans="2:4">
      <c r="B115">
        <v>278</v>
      </c>
      <c r="C115" s="8">
        <f t="shared" si="2"/>
        <v>1.0484972623089295</v>
      </c>
      <c r="D115" t="b">
        <f t="shared" si="3"/>
        <v>0</v>
      </c>
    </row>
    <row r="116" spans="2:4">
      <c r="B116">
        <v>282</v>
      </c>
      <c r="C116" s="8">
        <f t="shared" si="2"/>
        <v>1.0640387781081089</v>
      </c>
      <c r="D116" t="b">
        <f t="shared" si="3"/>
        <v>0</v>
      </c>
    </row>
    <row r="117" spans="2:4">
      <c r="B117">
        <v>285</v>
      </c>
      <c r="C117" s="8">
        <f t="shared" si="2"/>
        <v>1.0756949149574935</v>
      </c>
      <c r="D117" t="b">
        <f t="shared" si="3"/>
        <v>0</v>
      </c>
    </row>
    <row r="118" spans="2:4">
      <c r="B118">
        <v>291</v>
      </c>
      <c r="C118" s="8">
        <f t="shared" si="2"/>
        <v>1.0990071886562627</v>
      </c>
      <c r="D118" t="b">
        <f t="shared" si="3"/>
        <v>0</v>
      </c>
    </row>
    <row r="119" spans="2:4">
      <c r="B119">
        <v>292</v>
      </c>
      <c r="C119" s="8">
        <f t="shared" si="2"/>
        <v>1.1028925676060575</v>
      </c>
      <c r="D119" t="b">
        <f t="shared" si="3"/>
        <v>0</v>
      </c>
    </row>
    <row r="120" spans="2:4">
      <c r="B120">
        <v>293</v>
      </c>
      <c r="C120" s="8">
        <f t="shared" si="2"/>
        <v>1.1067779465558525</v>
      </c>
      <c r="D120" t="b">
        <f t="shared" si="3"/>
        <v>0</v>
      </c>
    </row>
    <row r="121" spans="2:4">
      <c r="B121">
        <v>298</v>
      </c>
      <c r="C121" s="8">
        <f t="shared" si="2"/>
        <v>1.1262048413048267</v>
      </c>
      <c r="D121" t="b">
        <f t="shared" si="3"/>
        <v>0</v>
      </c>
    </row>
    <row r="122" spans="2:4">
      <c r="B122">
        <v>307</v>
      </c>
      <c r="C122" s="8">
        <f t="shared" si="2"/>
        <v>1.1611732518529805</v>
      </c>
      <c r="D122" t="b">
        <f t="shared" si="3"/>
        <v>0</v>
      </c>
    </row>
    <row r="123" spans="2:4">
      <c r="B123">
        <v>309</v>
      </c>
      <c r="C123" s="8">
        <f t="shared" si="2"/>
        <v>1.1689440097525703</v>
      </c>
      <c r="D123" t="b">
        <f t="shared" si="3"/>
        <v>0</v>
      </c>
    </row>
    <row r="124" spans="2:4">
      <c r="B124">
        <v>315</v>
      </c>
      <c r="C124" s="8">
        <f t="shared" si="2"/>
        <v>1.1922562834513395</v>
      </c>
      <c r="D124" t="b">
        <f t="shared" si="3"/>
        <v>0</v>
      </c>
    </row>
    <row r="125" spans="2:4">
      <c r="B125">
        <v>315</v>
      </c>
      <c r="C125" s="8">
        <f t="shared" si="2"/>
        <v>1.1922562834513395</v>
      </c>
      <c r="D125" t="b">
        <f t="shared" si="3"/>
        <v>0</v>
      </c>
    </row>
    <row r="126" spans="2:4">
      <c r="B126">
        <v>315</v>
      </c>
      <c r="C126" s="8">
        <f t="shared" si="2"/>
        <v>1.1922562834513395</v>
      </c>
      <c r="D126" t="b">
        <f t="shared" si="3"/>
        <v>0</v>
      </c>
    </row>
    <row r="127" spans="2:4">
      <c r="B127">
        <v>317</v>
      </c>
      <c r="C127" s="8">
        <f t="shared" si="2"/>
        <v>1.2000270413509293</v>
      </c>
      <c r="D127" t="b">
        <f t="shared" si="3"/>
        <v>0</v>
      </c>
    </row>
    <row r="128" spans="2:4">
      <c r="B128">
        <v>317</v>
      </c>
      <c r="C128" s="8">
        <f t="shared" si="2"/>
        <v>1.2000270413509293</v>
      </c>
      <c r="D128" t="b">
        <f t="shared" si="3"/>
        <v>0</v>
      </c>
    </row>
    <row r="129" spans="2:4">
      <c r="B129">
        <v>319</v>
      </c>
      <c r="C129" s="8">
        <f t="shared" si="2"/>
        <v>1.2077977992505189</v>
      </c>
      <c r="D129" t="b">
        <f t="shared" si="3"/>
        <v>0</v>
      </c>
    </row>
    <row r="130" spans="2:4">
      <c r="B130">
        <v>320</v>
      </c>
      <c r="C130" s="8">
        <f t="shared" si="2"/>
        <v>1.2116831782003139</v>
      </c>
      <c r="D130" t="b">
        <f t="shared" si="3"/>
        <v>0</v>
      </c>
    </row>
    <row r="131" spans="2:4">
      <c r="B131">
        <v>323</v>
      </c>
      <c r="C131" s="8">
        <f t="shared" si="2"/>
        <v>1.2233393150496985</v>
      </c>
      <c r="D131" t="b">
        <f t="shared" si="3"/>
        <v>0</v>
      </c>
    </row>
    <row r="132" spans="2:4">
      <c r="B132">
        <v>325</v>
      </c>
      <c r="C132" s="8">
        <f t="shared" si="2"/>
        <v>1.2311100729492881</v>
      </c>
      <c r="D132" t="b">
        <f t="shared" si="3"/>
        <v>0</v>
      </c>
    </row>
    <row r="133" spans="2:4">
      <c r="B133">
        <v>329</v>
      </c>
      <c r="C133" s="8">
        <f t="shared" si="2"/>
        <v>1.2466515887484677</v>
      </c>
      <c r="D133" t="b">
        <f t="shared" si="3"/>
        <v>0</v>
      </c>
    </row>
    <row r="134" spans="2:4">
      <c r="B134">
        <v>329</v>
      </c>
      <c r="C134" s="8">
        <f t="shared" si="2"/>
        <v>1.2466515887484677</v>
      </c>
      <c r="D134" t="b">
        <f t="shared" si="3"/>
        <v>0</v>
      </c>
    </row>
    <row r="135" spans="2:4">
      <c r="B135">
        <v>337</v>
      </c>
      <c r="C135" s="8">
        <f t="shared" si="2"/>
        <v>1.2777346203468265</v>
      </c>
      <c r="D135" t="b">
        <f t="shared" si="3"/>
        <v>0</v>
      </c>
    </row>
    <row r="136" spans="2:4">
      <c r="B136">
        <v>339</v>
      </c>
      <c r="C136" s="8">
        <f t="shared" ref="C136:C199" si="4">STANDARDIZE(B136,$H$15,$H$14)</f>
        <v>1.2855053782464163</v>
      </c>
      <c r="D136" t="b">
        <f t="shared" ref="D136:D199" si="5">ABS(C136)&gt;$H$20</f>
        <v>0</v>
      </c>
    </row>
    <row r="137" spans="2:4">
      <c r="B137">
        <v>344</v>
      </c>
      <c r="C137" s="8">
        <f t="shared" si="4"/>
        <v>1.3049322729953907</v>
      </c>
      <c r="D137" t="b">
        <f t="shared" si="5"/>
        <v>0</v>
      </c>
    </row>
    <row r="138" spans="2:4">
      <c r="B138">
        <v>348</v>
      </c>
      <c r="C138" s="8">
        <f t="shared" si="4"/>
        <v>1.3204737887945701</v>
      </c>
      <c r="D138" t="b">
        <f t="shared" si="5"/>
        <v>0</v>
      </c>
    </row>
    <row r="139" spans="2:4">
      <c r="B139">
        <v>348</v>
      </c>
      <c r="C139" s="8">
        <f t="shared" si="4"/>
        <v>1.3204737887945701</v>
      </c>
      <c r="D139" t="b">
        <f t="shared" si="5"/>
        <v>0</v>
      </c>
    </row>
    <row r="140" spans="2:4">
      <c r="B140">
        <v>350</v>
      </c>
      <c r="C140" s="8">
        <f t="shared" si="4"/>
        <v>1.3282445466941599</v>
      </c>
      <c r="D140" t="b">
        <f t="shared" si="5"/>
        <v>0</v>
      </c>
    </row>
    <row r="141" spans="2:4">
      <c r="B141">
        <v>351</v>
      </c>
      <c r="C141" s="8">
        <f t="shared" si="4"/>
        <v>1.3321299256439547</v>
      </c>
      <c r="D141" t="b">
        <f t="shared" si="5"/>
        <v>0</v>
      </c>
    </row>
    <row r="142" spans="2:4">
      <c r="B142">
        <v>352</v>
      </c>
      <c r="C142" s="8">
        <f t="shared" si="4"/>
        <v>1.3360153045937497</v>
      </c>
      <c r="D142" t="b">
        <f t="shared" si="5"/>
        <v>0</v>
      </c>
    </row>
    <row r="143" spans="2:4">
      <c r="B143">
        <v>352</v>
      </c>
      <c r="C143" s="8">
        <f t="shared" si="4"/>
        <v>1.3360153045937497</v>
      </c>
      <c r="D143" t="b">
        <f t="shared" si="5"/>
        <v>0</v>
      </c>
    </row>
    <row r="144" spans="2:4">
      <c r="B144">
        <v>353</v>
      </c>
      <c r="C144" s="8">
        <f t="shared" si="4"/>
        <v>1.3399006835435445</v>
      </c>
      <c r="D144" t="b">
        <f t="shared" si="5"/>
        <v>0</v>
      </c>
    </row>
    <row r="145" spans="2:4">
      <c r="B145">
        <v>356</v>
      </c>
      <c r="C145" s="8">
        <f t="shared" si="4"/>
        <v>1.3515568203929291</v>
      </c>
      <c r="D145" t="b">
        <f t="shared" si="5"/>
        <v>0</v>
      </c>
    </row>
    <row r="146" spans="2:4">
      <c r="B146">
        <v>356</v>
      </c>
      <c r="C146" s="8">
        <f t="shared" si="4"/>
        <v>1.3515568203929291</v>
      </c>
      <c r="D146" t="b">
        <f t="shared" si="5"/>
        <v>0</v>
      </c>
    </row>
    <row r="147" spans="2:4">
      <c r="B147">
        <v>360</v>
      </c>
      <c r="C147" s="8">
        <f t="shared" si="4"/>
        <v>1.3670983361921085</v>
      </c>
      <c r="D147" t="b">
        <f t="shared" si="5"/>
        <v>0</v>
      </c>
    </row>
    <row r="148" spans="2:4">
      <c r="B148">
        <v>364</v>
      </c>
      <c r="C148" s="8">
        <f t="shared" si="4"/>
        <v>1.3826398519912881</v>
      </c>
      <c r="D148" t="b">
        <f t="shared" si="5"/>
        <v>0</v>
      </c>
    </row>
    <row r="149" spans="2:4">
      <c r="B149">
        <v>365</v>
      </c>
      <c r="C149" s="8">
        <f t="shared" si="4"/>
        <v>1.3865252309410829</v>
      </c>
      <c r="D149" t="b">
        <f t="shared" si="5"/>
        <v>0</v>
      </c>
    </row>
    <row r="150" spans="2:4">
      <c r="B150">
        <v>366</v>
      </c>
      <c r="C150" s="8">
        <f t="shared" si="4"/>
        <v>1.3904106098908777</v>
      </c>
      <c r="D150" t="b">
        <f t="shared" si="5"/>
        <v>0</v>
      </c>
    </row>
    <row r="151" spans="2:4">
      <c r="B151">
        <v>369</v>
      </c>
      <c r="C151" s="8">
        <f t="shared" si="4"/>
        <v>1.4020667467402623</v>
      </c>
      <c r="D151" t="b">
        <f t="shared" si="5"/>
        <v>0</v>
      </c>
    </row>
    <row r="152" spans="2:4">
      <c r="B152">
        <v>373</v>
      </c>
      <c r="C152" s="8">
        <f t="shared" si="4"/>
        <v>1.4176082625394419</v>
      </c>
      <c r="D152" t="b">
        <f t="shared" si="5"/>
        <v>0</v>
      </c>
    </row>
    <row r="153" spans="2:4">
      <c r="B153">
        <v>377</v>
      </c>
      <c r="C153" s="8">
        <f t="shared" si="4"/>
        <v>1.4331497783386213</v>
      </c>
      <c r="D153" t="b">
        <f t="shared" si="5"/>
        <v>0</v>
      </c>
    </row>
    <row r="154" spans="2:4">
      <c r="B154">
        <v>378</v>
      </c>
      <c r="C154" s="8">
        <f t="shared" si="4"/>
        <v>1.4370351572884161</v>
      </c>
      <c r="D154" t="b">
        <f t="shared" si="5"/>
        <v>0</v>
      </c>
    </row>
    <row r="155" spans="2:4">
      <c r="B155">
        <v>379</v>
      </c>
      <c r="C155" s="8">
        <f t="shared" si="4"/>
        <v>1.4409205362382111</v>
      </c>
      <c r="D155" t="b">
        <f t="shared" si="5"/>
        <v>0</v>
      </c>
    </row>
    <row r="156" spans="2:4">
      <c r="B156">
        <v>380</v>
      </c>
      <c r="C156" s="8">
        <f t="shared" si="4"/>
        <v>1.4448059151880059</v>
      </c>
      <c r="D156" t="b">
        <f t="shared" si="5"/>
        <v>0</v>
      </c>
    </row>
    <row r="157" spans="2:4">
      <c r="B157">
        <v>381</v>
      </c>
      <c r="C157" s="8">
        <f t="shared" si="4"/>
        <v>1.4486912941378007</v>
      </c>
      <c r="D157" t="b">
        <f t="shared" si="5"/>
        <v>0</v>
      </c>
    </row>
    <row r="158" spans="2:4">
      <c r="B158">
        <v>384</v>
      </c>
      <c r="C158" s="8">
        <f t="shared" si="4"/>
        <v>1.4603474309871853</v>
      </c>
      <c r="D158" t="b">
        <f t="shared" si="5"/>
        <v>0</v>
      </c>
    </row>
    <row r="159" spans="2:4">
      <c r="B159">
        <v>384</v>
      </c>
      <c r="C159" s="8">
        <f t="shared" si="4"/>
        <v>1.4603474309871853</v>
      </c>
      <c r="D159" t="b">
        <f t="shared" si="5"/>
        <v>0</v>
      </c>
    </row>
    <row r="160" spans="2:4">
      <c r="B160">
        <v>384</v>
      </c>
      <c r="C160" s="8">
        <f t="shared" si="4"/>
        <v>1.4603474309871853</v>
      </c>
      <c r="D160" t="b">
        <f t="shared" si="5"/>
        <v>0</v>
      </c>
    </row>
    <row r="161" spans="2:4">
      <c r="B161">
        <v>385</v>
      </c>
      <c r="C161" s="8">
        <f t="shared" si="4"/>
        <v>1.4642328099369804</v>
      </c>
      <c r="D161" t="b">
        <f t="shared" si="5"/>
        <v>0</v>
      </c>
    </row>
    <row r="162" spans="2:4">
      <c r="B162">
        <v>386</v>
      </c>
      <c r="C162" s="8">
        <f t="shared" si="4"/>
        <v>1.4681181888867751</v>
      </c>
      <c r="D162" t="b">
        <f t="shared" si="5"/>
        <v>0</v>
      </c>
    </row>
    <row r="163" spans="2:4">
      <c r="B163">
        <v>388</v>
      </c>
      <c r="C163" s="8">
        <f t="shared" si="4"/>
        <v>1.475888946786365</v>
      </c>
      <c r="D163" t="b">
        <f t="shared" si="5"/>
        <v>0</v>
      </c>
    </row>
    <row r="164" spans="2:4">
      <c r="B164">
        <v>390</v>
      </c>
      <c r="C164" s="8">
        <f t="shared" si="4"/>
        <v>1.4836597046859545</v>
      </c>
      <c r="D164" t="b">
        <f t="shared" si="5"/>
        <v>0</v>
      </c>
    </row>
    <row r="165" spans="2:4">
      <c r="B165">
        <v>391</v>
      </c>
      <c r="C165" s="8">
        <f t="shared" si="4"/>
        <v>1.4875450836357496</v>
      </c>
      <c r="D165" t="b">
        <f t="shared" si="5"/>
        <v>0</v>
      </c>
    </row>
    <row r="166" spans="2:4">
      <c r="B166">
        <v>391</v>
      </c>
      <c r="C166" s="8">
        <f t="shared" si="4"/>
        <v>1.4875450836357496</v>
      </c>
      <c r="D166" t="b">
        <f t="shared" si="5"/>
        <v>0</v>
      </c>
    </row>
    <row r="167" spans="2:4">
      <c r="B167">
        <v>392</v>
      </c>
      <c r="C167" s="8">
        <f t="shared" si="4"/>
        <v>1.4914304625855443</v>
      </c>
      <c r="D167" t="b">
        <f t="shared" si="5"/>
        <v>0</v>
      </c>
    </row>
    <row r="168" spans="2:4">
      <c r="B168">
        <v>393</v>
      </c>
      <c r="C168" s="8">
        <f t="shared" si="4"/>
        <v>1.4953158415353391</v>
      </c>
      <c r="D168" t="b">
        <f t="shared" si="5"/>
        <v>0</v>
      </c>
    </row>
    <row r="169" spans="2:4">
      <c r="B169">
        <v>394</v>
      </c>
      <c r="C169" s="8">
        <f t="shared" si="4"/>
        <v>1.4992012204851342</v>
      </c>
      <c r="D169" t="b">
        <f t="shared" si="5"/>
        <v>0</v>
      </c>
    </row>
    <row r="170" spans="2:4">
      <c r="B170">
        <v>405</v>
      </c>
      <c r="C170" s="8">
        <f t="shared" si="4"/>
        <v>1.5419403889328775</v>
      </c>
      <c r="D170" t="b">
        <f t="shared" si="5"/>
        <v>0</v>
      </c>
    </row>
    <row r="171" spans="2:4">
      <c r="B171">
        <v>407</v>
      </c>
      <c r="C171" s="8">
        <f t="shared" si="4"/>
        <v>1.5497111468324674</v>
      </c>
      <c r="D171" t="b">
        <f t="shared" si="5"/>
        <v>0</v>
      </c>
    </row>
    <row r="172" spans="2:4">
      <c r="B172">
        <v>407</v>
      </c>
      <c r="C172" s="8">
        <f t="shared" si="4"/>
        <v>1.5497111468324674</v>
      </c>
      <c r="D172" t="b">
        <f t="shared" si="5"/>
        <v>0</v>
      </c>
    </row>
    <row r="173" spans="2:4">
      <c r="B173">
        <v>412</v>
      </c>
      <c r="C173" s="8">
        <f t="shared" si="4"/>
        <v>1.5691380415814418</v>
      </c>
      <c r="D173" t="b">
        <f t="shared" si="5"/>
        <v>0</v>
      </c>
    </row>
    <row r="174" spans="2:4">
      <c r="B174">
        <v>419</v>
      </c>
      <c r="C174" s="8">
        <f t="shared" si="4"/>
        <v>1.5963356942300058</v>
      </c>
      <c r="D174" t="b">
        <f t="shared" si="5"/>
        <v>0</v>
      </c>
    </row>
    <row r="175" spans="2:4">
      <c r="B175">
        <v>424</v>
      </c>
      <c r="C175" s="8">
        <f t="shared" si="4"/>
        <v>1.6157625889789802</v>
      </c>
      <c r="D175" t="b">
        <f t="shared" si="5"/>
        <v>0</v>
      </c>
    </row>
    <row r="176" spans="2:4">
      <c r="B176">
        <v>426</v>
      </c>
      <c r="C176" s="8">
        <f t="shared" si="4"/>
        <v>1.62353334687857</v>
      </c>
      <c r="D176" t="b">
        <f t="shared" si="5"/>
        <v>0</v>
      </c>
    </row>
    <row r="177" spans="2:4">
      <c r="B177">
        <v>428</v>
      </c>
      <c r="C177" s="8">
        <f t="shared" si="4"/>
        <v>1.6313041047781596</v>
      </c>
      <c r="D177" t="b">
        <f t="shared" si="5"/>
        <v>0</v>
      </c>
    </row>
    <row r="178" spans="2:4">
      <c r="B178">
        <v>431</v>
      </c>
      <c r="C178" s="8">
        <f t="shared" si="4"/>
        <v>1.6429602416275442</v>
      </c>
      <c r="D178" t="b">
        <f t="shared" si="5"/>
        <v>0</v>
      </c>
    </row>
    <row r="179" spans="2:4">
      <c r="B179">
        <v>431</v>
      </c>
      <c r="C179" s="8">
        <f t="shared" si="4"/>
        <v>1.6429602416275442</v>
      </c>
      <c r="D179" t="b">
        <f t="shared" si="5"/>
        <v>0</v>
      </c>
    </row>
    <row r="180" spans="2:4">
      <c r="B180">
        <v>432</v>
      </c>
      <c r="C180" s="8">
        <f t="shared" si="4"/>
        <v>1.6468456205773392</v>
      </c>
      <c r="D180" t="b">
        <f t="shared" si="5"/>
        <v>0</v>
      </c>
    </row>
    <row r="181" spans="2:4">
      <c r="B181">
        <v>436</v>
      </c>
      <c r="C181" s="8">
        <f t="shared" si="4"/>
        <v>1.6623871363765186</v>
      </c>
      <c r="D181" t="b">
        <f t="shared" si="5"/>
        <v>0</v>
      </c>
    </row>
    <row r="182" spans="2:4">
      <c r="B182">
        <v>436</v>
      </c>
      <c r="C182" s="8">
        <f t="shared" si="4"/>
        <v>1.6623871363765186</v>
      </c>
      <c r="D182" t="b">
        <f t="shared" si="5"/>
        <v>0</v>
      </c>
    </row>
    <row r="183" spans="2:4">
      <c r="B183">
        <v>436</v>
      </c>
      <c r="C183" s="8">
        <f t="shared" si="4"/>
        <v>1.6623871363765186</v>
      </c>
      <c r="D183" t="b">
        <f t="shared" si="5"/>
        <v>0</v>
      </c>
    </row>
    <row r="184" spans="2:4">
      <c r="B184">
        <v>436</v>
      </c>
      <c r="C184" s="8">
        <f t="shared" si="4"/>
        <v>1.6623871363765186</v>
      </c>
      <c r="D184" t="b">
        <f t="shared" si="5"/>
        <v>0</v>
      </c>
    </row>
    <row r="185" spans="2:4">
      <c r="B185">
        <v>441</v>
      </c>
      <c r="C185" s="8">
        <f t="shared" si="4"/>
        <v>1.681814031125493</v>
      </c>
      <c r="D185" t="b">
        <f t="shared" si="5"/>
        <v>0</v>
      </c>
    </row>
    <row r="186" spans="2:4">
      <c r="B186">
        <v>442</v>
      </c>
      <c r="C186" s="8">
        <f t="shared" si="4"/>
        <v>1.6856994100752878</v>
      </c>
      <c r="D186" t="b">
        <f t="shared" si="5"/>
        <v>0</v>
      </c>
    </row>
    <row r="187" spans="2:4">
      <c r="B187">
        <v>442</v>
      </c>
      <c r="C187" s="8">
        <f t="shared" si="4"/>
        <v>1.6856994100752878</v>
      </c>
      <c r="D187" t="b">
        <f t="shared" si="5"/>
        <v>0</v>
      </c>
    </row>
    <row r="188" spans="2:4">
      <c r="B188">
        <v>443</v>
      </c>
      <c r="C188" s="8">
        <f t="shared" si="4"/>
        <v>1.6895847890250826</v>
      </c>
      <c r="D188" t="b">
        <f t="shared" si="5"/>
        <v>0</v>
      </c>
    </row>
    <row r="189" spans="2:4">
      <c r="B189">
        <v>445</v>
      </c>
      <c r="C189" s="8">
        <f t="shared" si="4"/>
        <v>1.6973555469246724</v>
      </c>
      <c r="D189" t="b">
        <f t="shared" si="5"/>
        <v>0</v>
      </c>
    </row>
    <row r="190" spans="2:4">
      <c r="B190">
        <v>449</v>
      </c>
      <c r="C190" s="8">
        <f t="shared" si="4"/>
        <v>1.7128970627238518</v>
      </c>
      <c r="D190" t="b">
        <f t="shared" si="5"/>
        <v>0</v>
      </c>
    </row>
    <row r="191" spans="2:4">
      <c r="B191">
        <v>455</v>
      </c>
      <c r="C191" s="8">
        <f t="shared" si="4"/>
        <v>1.736209336422621</v>
      </c>
      <c r="D191" t="b">
        <f t="shared" si="5"/>
        <v>0</v>
      </c>
    </row>
    <row r="192" spans="2:4">
      <c r="B192">
        <v>466</v>
      </c>
      <c r="C192" s="8">
        <f t="shared" si="4"/>
        <v>1.7789485048703646</v>
      </c>
      <c r="D192" t="b">
        <f t="shared" si="5"/>
        <v>0</v>
      </c>
    </row>
    <row r="193" spans="2:4">
      <c r="B193">
        <v>468</v>
      </c>
      <c r="C193" s="8">
        <f t="shared" si="4"/>
        <v>1.7867192627699544</v>
      </c>
      <c r="D193" t="b">
        <f t="shared" si="5"/>
        <v>0</v>
      </c>
    </row>
    <row r="194" spans="2:4">
      <c r="B194">
        <v>469</v>
      </c>
      <c r="C194" s="8">
        <f t="shared" si="4"/>
        <v>1.7906046417197492</v>
      </c>
      <c r="D194" t="b">
        <f t="shared" si="5"/>
        <v>0</v>
      </c>
    </row>
    <row r="195" spans="2:4">
      <c r="B195">
        <v>470</v>
      </c>
      <c r="C195" s="8">
        <f t="shared" si="4"/>
        <v>1.794490020669544</v>
      </c>
      <c r="D195" t="b">
        <f t="shared" si="5"/>
        <v>0</v>
      </c>
    </row>
    <row r="196" spans="2:4">
      <c r="B196">
        <v>475</v>
      </c>
      <c r="C196" s="8">
        <f t="shared" si="4"/>
        <v>1.8139169154185184</v>
      </c>
      <c r="D196" t="b">
        <f t="shared" si="5"/>
        <v>0</v>
      </c>
    </row>
    <row r="197" spans="2:4">
      <c r="B197">
        <v>487</v>
      </c>
      <c r="C197" s="8">
        <f t="shared" si="4"/>
        <v>1.8605414628160568</v>
      </c>
      <c r="D197" t="b">
        <f t="shared" si="5"/>
        <v>0</v>
      </c>
    </row>
    <row r="198" spans="2:4">
      <c r="B198">
        <v>489</v>
      </c>
      <c r="C198" s="8">
        <f t="shared" si="4"/>
        <v>1.8683122207156466</v>
      </c>
      <c r="D198" t="b">
        <f t="shared" si="5"/>
        <v>0</v>
      </c>
    </row>
    <row r="199" spans="2:4">
      <c r="B199">
        <v>490</v>
      </c>
      <c r="C199" s="8">
        <f t="shared" si="4"/>
        <v>1.8721975996654414</v>
      </c>
      <c r="D199" t="b">
        <f t="shared" si="5"/>
        <v>0</v>
      </c>
    </row>
    <row r="200" spans="2:4">
      <c r="B200">
        <v>495</v>
      </c>
      <c r="C200" s="8">
        <f t="shared" ref="C200:C216" si="6">STANDARDIZE(B200,$H$15,$H$14)</f>
        <v>1.8916244944144158</v>
      </c>
      <c r="D200" t="b">
        <f t="shared" ref="D200:D216" si="7">ABS(C200)&gt;$H$20</f>
        <v>0</v>
      </c>
    </row>
    <row r="201" spans="2:4">
      <c r="B201">
        <v>498</v>
      </c>
      <c r="C201" s="8">
        <f t="shared" si="6"/>
        <v>1.9032806312638004</v>
      </c>
      <c r="D201" t="b">
        <f t="shared" si="7"/>
        <v>0</v>
      </c>
    </row>
    <row r="202" spans="2:4">
      <c r="B202">
        <v>498</v>
      </c>
      <c r="C202" s="8">
        <f t="shared" si="6"/>
        <v>1.9032806312638004</v>
      </c>
      <c r="D202" t="b">
        <f t="shared" si="7"/>
        <v>0</v>
      </c>
    </row>
    <row r="203" spans="2:4">
      <c r="B203">
        <v>528</v>
      </c>
      <c r="C203" s="8">
        <f t="shared" si="6"/>
        <v>2.0198419997576469</v>
      </c>
      <c r="D203" t="b">
        <f t="shared" si="7"/>
        <v>0</v>
      </c>
    </row>
    <row r="204" spans="2:4">
      <c r="B204">
        <v>539</v>
      </c>
      <c r="C204" s="8">
        <f t="shared" si="6"/>
        <v>2.0625811682053903</v>
      </c>
      <c r="D204" t="b">
        <f t="shared" si="7"/>
        <v>0</v>
      </c>
    </row>
    <row r="205" spans="2:4">
      <c r="B205">
        <v>902</v>
      </c>
      <c r="C205" s="8">
        <f t="shared" si="6"/>
        <v>3.4729737269809275</v>
      </c>
      <c r="D205" t="b">
        <f t="shared" si="7"/>
        <v>1</v>
      </c>
    </row>
    <row r="206" spans="2:4">
      <c r="B206">
        <v>957</v>
      </c>
      <c r="C206" s="8">
        <f t="shared" si="6"/>
        <v>3.6866695692196454</v>
      </c>
      <c r="D206" t="b">
        <f t="shared" si="7"/>
        <v>1</v>
      </c>
    </row>
    <row r="207" spans="2:4">
      <c r="B207">
        <v>1095</v>
      </c>
      <c r="C207" s="8">
        <f t="shared" si="6"/>
        <v>4.2228518642913366</v>
      </c>
      <c r="D207" t="b">
        <f t="shared" si="7"/>
        <v>1</v>
      </c>
    </row>
    <row r="208" spans="2:4">
      <c r="B208">
        <v>1100</v>
      </c>
      <c r="C208" s="8">
        <f t="shared" si="6"/>
        <v>4.2422787590403113</v>
      </c>
      <c r="D208" t="b">
        <f t="shared" si="7"/>
        <v>1</v>
      </c>
    </row>
    <row r="209" spans="2:4">
      <c r="B209">
        <v>1101</v>
      </c>
      <c r="C209" s="8">
        <f t="shared" si="6"/>
        <v>4.2461641379901058</v>
      </c>
      <c r="D209" t="b">
        <f t="shared" si="7"/>
        <v>1</v>
      </c>
    </row>
    <row r="210" spans="2:4">
      <c r="B210">
        <v>1157</v>
      </c>
      <c r="C210" s="8">
        <f t="shared" si="6"/>
        <v>4.4637453591786187</v>
      </c>
      <c r="D210" t="b">
        <f t="shared" si="7"/>
        <v>1</v>
      </c>
    </row>
    <row r="211" spans="2:4">
      <c r="B211">
        <v>1174</v>
      </c>
      <c r="C211" s="8">
        <f t="shared" si="6"/>
        <v>4.5297968013251317</v>
      </c>
      <c r="D211" t="b">
        <f t="shared" si="7"/>
        <v>1</v>
      </c>
    </row>
    <row r="212" spans="2:4">
      <c r="B212">
        <v>1192</v>
      </c>
      <c r="C212" s="8">
        <f t="shared" si="6"/>
        <v>4.5997336224214393</v>
      </c>
      <c r="D212" t="b">
        <f t="shared" si="7"/>
        <v>1</v>
      </c>
    </row>
    <row r="213" spans="2:4">
      <c r="B213">
        <v>1264</v>
      </c>
      <c r="C213" s="8">
        <f t="shared" si="6"/>
        <v>4.8794809068066698</v>
      </c>
      <c r="D213" t="b">
        <f t="shared" si="7"/>
        <v>1</v>
      </c>
    </row>
    <row r="214" spans="2:4">
      <c r="B214">
        <v>1305</v>
      </c>
      <c r="C214" s="8">
        <f t="shared" si="6"/>
        <v>5.0387814437482596</v>
      </c>
      <c r="D214" t="b">
        <f t="shared" si="7"/>
        <v>1</v>
      </c>
    </row>
    <row r="215" spans="2:4">
      <c r="B215">
        <v>1368</v>
      </c>
      <c r="C215" s="8">
        <f t="shared" si="6"/>
        <v>5.2835603175853363</v>
      </c>
      <c r="D215" t="b">
        <f t="shared" si="7"/>
        <v>1</v>
      </c>
    </row>
    <row r="216" spans="2:4">
      <c r="B216">
        <v>1442</v>
      </c>
      <c r="C216" s="8">
        <f t="shared" si="6"/>
        <v>5.5710783598701568</v>
      </c>
      <c r="D216" t="b">
        <f t="shared" si="7"/>
        <v>1</v>
      </c>
    </row>
  </sheetData>
  <mergeCells count="1">
    <mergeCell ref="D5:G5"/>
  </mergeCells>
  <conditionalFormatting sqref="D7:D216">
    <cfRule type="colorScale" priority="1">
      <colorScale>
        <cfvo type="min"/>
        <cfvo type="max"/>
        <color theme="0"/>
        <color rgb="FFFF0000"/>
      </colorScale>
    </cfRule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hyperlinks>
    <hyperlink ref="N5" r:id="rId1"/>
    <hyperlink ref="N6" r:id="rId2"/>
  </hyperlinks>
  <pageMargins left="0.511811024" right="0.511811024" top="0.78740157499999996" bottom="0.78740157499999996" header="0.31496062000000002" footer="0.31496062000000002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workbookViewId="0">
      <selection activeCell="P21" sqref="P21"/>
    </sheetView>
  </sheetViews>
  <sheetFormatPr baseColWidth="10" defaultColWidth="8.83203125" defaultRowHeight="14" x14ac:dyDescent="0"/>
  <sheetData>
    <row r="1" spans="1:13">
      <c r="A1" s="2" t="s">
        <v>8</v>
      </c>
    </row>
    <row r="3" spans="1:13">
      <c r="B3" s="112" t="s">
        <v>135</v>
      </c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</row>
    <row r="4" spans="1:13"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</row>
    <row r="5" spans="1:13"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</row>
    <row r="6" spans="1:13">
      <c r="B6" s="112"/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</row>
    <row r="7" spans="1:13">
      <c r="B7" s="112"/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</row>
    <row r="8" spans="1:13">
      <c r="B8" s="112"/>
      <c r="C8" s="112"/>
      <c r="D8" s="112"/>
      <c r="E8" s="112"/>
      <c r="F8" s="112"/>
      <c r="G8" s="112"/>
      <c r="H8" s="112"/>
      <c r="I8" s="112"/>
      <c r="J8" s="112"/>
      <c r="K8" s="112"/>
      <c r="L8" s="112"/>
      <c r="M8" s="112"/>
    </row>
    <row r="9" spans="1:13">
      <c r="B9" s="112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</row>
    <row r="10" spans="1:13">
      <c r="B10" s="112"/>
      <c r="C10" s="112"/>
      <c r="D10" s="112"/>
      <c r="E10" s="112"/>
      <c r="F10" s="112"/>
      <c r="G10" s="112"/>
      <c r="H10" s="112"/>
      <c r="I10" s="112"/>
      <c r="J10" s="112"/>
      <c r="K10" s="112"/>
      <c r="L10" s="112"/>
      <c r="M10" s="112"/>
    </row>
    <row r="11" spans="1:13">
      <c r="B11" s="112"/>
      <c r="C11" s="112"/>
      <c r="D11" s="112"/>
      <c r="E11" s="112"/>
      <c r="F11" s="112"/>
      <c r="G11" s="112"/>
      <c r="H11" s="112"/>
      <c r="I11" s="112"/>
      <c r="J11" s="112"/>
      <c r="K11" s="112"/>
      <c r="L11" s="112"/>
      <c r="M11" s="112"/>
    </row>
    <row r="12" spans="1:13">
      <c r="B12" s="112"/>
      <c r="C12" s="112"/>
      <c r="D12" s="112"/>
      <c r="E12" s="112"/>
      <c r="F12" s="112"/>
      <c r="G12" s="112"/>
      <c r="H12" s="112"/>
      <c r="I12" s="112"/>
      <c r="J12" s="112"/>
      <c r="K12" s="112"/>
      <c r="L12" s="112"/>
      <c r="M12" s="112"/>
    </row>
    <row r="13" spans="1:13">
      <c r="B13" s="112"/>
      <c r="C13" s="112"/>
      <c r="D13" s="112"/>
      <c r="E13" s="112"/>
      <c r="F13" s="112"/>
      <c r="G13" s="112"/>
      <c r="H13" s="112"/>
      <c r="I13" s="112"/>
      <c r="J13" s="112"/>
      <c r="K13" s="112"/>
      <c r="L13" s="112"/>
      <c r="M13" s="112"/>
    </row>
    <row r="14" spans="1:13">
      <c r="B14" s="112"/>
      <c r="C14" s="112"/>
      <c r="D14" s="112"/>
      <c r="E14" s="112"/>
      <c r="F14" s="112"/>
      <c r="G14" s="112"/>
      <c r="H14" s="112"/>
      <c r="I14" s="112"/>
      <c r="J14" s="112"/>
      <c r="K14" s="112"/>
      <c r="L14" s="112"/>
      <c r="M14" s="112"/>
    </row>
    <row r="15" spans="1:13">
      <c r="B15" s="112"/>
      <c r="C15" s="112"/>
      <c r="D15" s="112"/>
      <c r="E15" s="112"/>
      <c r="F15" s="112"/>
      <c r="G15" s="112"/>
      <c r="H15" s="112"/>
      <c r="I15" s="112"/>
      <c r="J15" s="112"/>
      <c r="K15" s="112"/>
      <c r="L15" s="112"/>
      <c r="M15" s="112"/>
    </row>
    <row r="16" spans="1:13">
      <c r="B16" s="112"/>
      <c r="C16" s="112"/>
      <c r="D16" s="112"/>
      <c r="E16" s="112"/>
      <c r="F16" s="112"/>
      <c r="G16" s="112"/>
      <c r="H16" s="112"/>
      <c r="I16" s="112"/>
      <c r="J16" s="112"/>
      <c r="K16" s="112"/>
      <c r="L16" s="112"/>
      <c r="M16" s="112"/>
    </row>
    <row r="17" spans="15:16">
      <c r="O17" t="s">
        <v>38</v>
      </c>
    </row>
    <row r="20" spans="15:16">
      <c r="P20" t="s">
        <v>168</v>
      </c>
    </row>
  </sheetData>
  <mergeCells count="1">
    <mergeCell ref="B3:M16"/>
  </mergeCells>
  <pageMargins left="0.511811024" right="0.511811024" top="0.78740157499999996" bottom="0.78740157499999996" header="0.31496062000000002" footer="0.31496062000000002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5"/>
  <sheetViews>
    <sheetView workbookViewId="0">
      <selection activeCell="N39" sqref="N39"/>
    </sheetView>
  </sheetViews>
  <sheetFormatPr baseColWidth="10" defaultColWidth="8.83203125" defaultRowHeight="14" x14ac:dyDescent="0"/>
  <cols>
    <col min="4" max="4" width="11.5" customWidth="1"/>
    <col min="5" max="5" width="15.6640625" customWidth="1"/>
    <col min="6" max="6" width="27.83203125" customWidth="1"/>
    <col min="7" max="7" width="10.6640625" customWidth="1"/>
    <col min="8" max="8" width="13.1640625" customWidth="1"/>
    <col min="11" max="11" width="14.5" customWidth="1"/>
    <col min="12" max="12" width="12" customWidth="1"/>
    <col min="13" max="13" width="15" customWidth="1"/>
    <col min="14" max="14" width="13.6640625" customWidth="1"/>
  </cols>
  <sheetData>
    <row r="1" spans="1:11">
      <c r="A1" s="2" t="s">
        <v>32</v>
      </c>
    </row>
    <row r="3" spans="1:11">
      <c r="A3" t="s">
        <v>35</v>
      </c>
    </row>
    <row r="4" spans="1:11">
      <c r="B4" s="82" t="s">
        <v>29</v>
      </c>
      <c r="C4" s="82" t="s">
        <v>30</v>
      </c>
    </row>
    <row r="5" spans="1:11">
      <c r="B5" s="82" t="s">
        <v>170</v>
      </c>
      <c r="C5" s="82" t="s">
        <v>171</v>
      </c>
      <c r="D5" t="s">
        <v>167</v>
      </c>
    </row>
    <row r="6" spans="1:11">
      <c r="B6" s="82">
        <v>1</v>
      </c>
      <c r="C6" s="82">
        <v>1</v>
      </c>
      <c r="D6" s="83">
        <f>$H$29+$H$30*B6</f>
        <v>2.0129699588970844</v>
      </c>
      <c r="F6" t="s">
        <v>136</v>
      </c>
    </row>
    <row r="7" spans="1:11" ht="15" thickBot="1">
      <c r="B7" s="82">
        <v>15</v>
      </c>
      <c r="C7" s="82">
        <v>1</v>
      </c>
      <c r="D7" s="83">
        <f t="shared" ref="D7:D70" si="0">$H$29+$H$30*B7</f>
        <v>6.8112500659636357</v>
      </c>
    </row>
    <row r="8" spans="1:11">
      <c r="B8" s="82">
        <v>25</v>
      </c>
      <c r="C8" s="82">
        <v>6</v>
      </c>
      <c r="D8" s="83">
        <f t="shared" si="0"/>
        <v>10.2385929995826</v>
      </c>
      <c r="F8" s="77" t="s">
        <v>137</v>
      </c>
      <c r="G8" s="77"/>
    </row>
    <row r="9" spans="1:11">
      <c r="B9" s="82">
        <v>38</v>
      </c>
      <c r="C9" s="82">
        <v>9</v>
      </c>
      <c r="D9" s="83">
        <f t="shared" si="0"/>
        <v>14.694138813287257</v>
      </c>
      <c r="F9" s="74" t="s">
        <v>138</v>
      </c>
      <c r="G9" s="78">
        <v>0.99947764411019391</v>
      </c>
    </row>
    <row r="10" spans="1:11">
      <c r="B10" s="82">
        <v>46</v>
      </c>
      <c r="C10" s="82">
        <v>13</v>
      </c>
      <c r="D10" s="83">
        <f t="shared" si="0"/>
        <v>17.436013160182426</v>
      </c>
      <c r="F10" s="74" t="s">
        <v>139</v>
      </c>
      <c r="G10" s="78">
        <v>0.99895556107606354</v>
      </c>
      <c r="K10" t="s">
        <v>160</v>
      </c>
    </row>
    <row r="11" spans="1:11">
      <c r="B11" s="82">
        <v>50</v>
      </c>
      <c r="C11" s="82">
        <v>16</v>
      </c>
      <c r="D11" s="83">
        <f t="shared" si="0"/>
        <v>18.806950333630013</v>
      </c>
      <c r="F11" s="74" t="s">
        <v>140</v>
      </c>
      <c r="G11" s="78">
        <v>0.99895053973508297</v>
      </c>
    </row>
    <row r="12" spans="1:11">
      <c r="B12" s="82">
        <v>56</v>
      </c>
      <c r="C12" s="82">
        <v>17</v>
      </c>
      <c r="D12" s="83">
        <f t="shared" si="0"/>
        <v>20.863356093801393</v>
      </c>
      <c r="F12" s="74" t="s">
        <v>141</v>
      </c>
      <c r="G12" s="78">
        <v>5.0250296972563895</v>
      </c>
    </row>
    <row r="13" spans="1:11" ht="15" thickBot="1">
      <c r="B13" s="82">
        <v>60</v>
      </c>
      <c r="C13" s="82">
        <v>19</v>
      </c>
      <c r="D13" s="83">
        <f t="shared" si="0"/>
        <v>22.234293267248979</v>
      </c>
      <c r="F13" s="75" t="s">
        <v>142</v>
      </c>
      <c r="G13" s="80">
        <v>210</v>
      </c>
    </row>
    <row r="14" spans="1:11">
      <c r="B14" s="82">
        <v>70</v>
      </c>
      <c r="C14" s="82">
        <v>19</v>
      </c>
      <c r="D14" s="83">
        <f t="shared" si="0"/>
        <v>25.661636200867946</v>
      </c>
    </row>
    <row r="15" spans="1:11" ht="15" thickBot="1">
      <c r="B15" s="82">
        <v>80</v>
      </c>
      <c r="C15" s="82">
        <v>22</v>
      </c>
      <c r="D15" s="83">
        <f t="shared" si="0"/>
        <v>29.088979134486912</v>
      </c>
      <c r="F15" t="s">
        <v>143</v>
      </c>
    </row>
    <row r="16" spans="1:11">
      <c r="B16" s="82">
        <v>87</v>
      </c>
      <c r="C16" s="82">
        <v>24</v>
      </c>
      <c r="D16" s="83">
        <f t="shared" si="0"/>
        <v>31.488119188020185</v>
      </c>
      <c r="F16" s="76"/>
      <c r="G16" s="76" t="s">
        <v>148</v>
      </c>
      <c r="H16" s="76" t="s">
        <v>149</v>
      </c>
      <c r="I16" s="76" t="s">
        <v>150</v>
      </c>
      <c r="J16" s="76" t="s">
        <v>73</v>
      </c>
      <c r="K16" s="76" t="s">
        <v>151</v>
      </c>
    </row>
    <row r="17" spans="2:14">
      <c r="B17" s="82">
        <v>96</v>
      </c>
      <c r="C17" s="82">
        <v>28</v>
      </c>
      <c r="D17" s="83">
        <f t="shared" si="0"/>
        <v>34.572727828277252</v>
      </c>
      <c r="F17" s="74" t="s">
        <v>144</v>
      </c>
      <c r="G17" s="81">
        <v>1</v>
      </c>
      <c r="H17" s="81">
        <v>5023468.9317301977</v>
      </c>
      <c r="I17" s="81">
        <v>5023468.9317301977</v>
      </c>
      <c r="J17" s="81">
        <v>198941.98879594874</v>
      </c>
      <c r="K17" s="81">
        <v>0</v>
      </c>
    </row>
    <row r="18" spans="2:14">
      <c r="B18" s="82">
        <v>99</v>
      </c>
      <c r="C18" s="82">
        <v>30</v>
      </c>
      <c r="D18" s="83">
        <f t="shared" si="0"/>
        <v>35.600930708362945</v>
      </c>
      <c r="F18" s="74" t="s">
        <v>145</v>
      </c>
      <c r="G18" s="81">
        <v>208</v>
      </c>
      <c r="H18" s="78">
        <v>5252.1920793281979</v>
      </c>
      <c r="I18" s="78">
        <v>25.250923458308645</v>
      </c>
      <c r="J18" s="81"/>
      <c r="K18" s="81"/>
    </row>
    <row r="19" spans="2:14" ht="15" thickBot="1">
      <c r="B19" s="82">
        <v>110</v>
      </c>
      <c r="C19" s="82">
        <v>34</v>
      </c>
      <c r="D19" s="83">
        <f t="shared" si="0"/>
        <v>39.371007935343805</v>
      </c>
      <c r="F19" s="75" t="s">
        <v>146</v>
      </c>
      <c r="G19" s="80">
        <v>209</v>
      </c>
      <c r="H19" s="80">
        <v>5028721.1238095257</v>
      </c>
      <c r="I19" s="80"/>
      <c r="J19" s="80"/>
      <c r="K19" s="80"/>
    </row>
    <row r="20" spans="2:14" ht="15" thickBot="1">
      <c r="B20" s="82">
        <v>110</v>
      </c>
      <c r="C20" s="82">
        <v>39</v>
      </c>
      <c r="D20" s="83">
        <f t="shared" si="0"/>
        <v>39.371007935343805</v>
      </c>
    </row>
    <row r="21" spans="2:14">
      <c r="B21" s="82">
        <v>110</v>
      </c>
      <c r="C21" s="82">
        <v>42</v>
      </c>
      <c r="D21" s="83">
        <f t="shared" si="0"/>
        <v>39.371007935343805</v>
      </c>
      <c r="F21" s="76"/>
      <c r="G21" s="76" t="s">
        <v>152</v>
      </c>
      <c r="H21" s="76" t="s">
        <v>141</v>
      </c>
      <c r="I21" s="76" t="s">
        <v>153</v>
      </c>
      <c r="J21" s="76" t="s">
        <v>154</v>
      </c>
      <c r="K21" s="76" t="s">
        <v>155</v>
      </c>
      <c r="L21" s="76" t="s">
        <v>156</v>
      </c>
      <c r="M21" s="76" t="s">
        <v>157</v>
      </c>
      <c r="N21" s="76" t="s">
        <v>158</v>
      </c>
    </row>
    <row r="22" spans="2:14">
      <c r="B22" s="82">
        <v>125</v>
      </c>
      <c r="C22" s="82">
        <v>45</v>
      </c>
      <c r="D22" s="83">
        <f t="shared" si="0"/>
        <v>44.512022335772258</v>
      </c>
      <c r="F22" s="74" t="s">
        <v>147</v>
      </c>
      <c r="G22" s="78">
        <v>1.6702356655349604</v>
      </c>
      <c r="H22" s="78">
        <v>0.71163327122703435</v>
      </c>
      <c r="I22" s="78">
        <v>2.3470454981047402</v>
      </c>
      <c r="J22" s="78">
        <v>1.9862767619698903E-2</v>
      </c>
      <c r="K22" s="78">
        <v>0.26729717048185053</v>
      </c>
      <c r="L22" s="78">
        <v>3.0731741605880702</v>
      </c>
      <c r="M22" s="78">
        <v>0.26729717048185053</v>
      </c>
      <c r="N22" s="78">
        <v>3.0731741605880702</v>
      </c>
    </row>
    <row r="23" spans="2:14" ht="15" thickBot="1">
      <c r="B23" s="82">
        <v>126</v>
      </c>
      <c r="C23" s="82">
        <v>49</v>
      </c>
      <c r="D23" s="83">
        <f t="shared" si="0"/>
        <v>44.854756629134151</v>
      </c>
      <c r="F23" s="75" t="s">
        <v>159</v>
      </c>
      <c r="G23" s="79">
        <v>0.34273429336189676</v>
      </c>
      <c r="H23" s="79">
        <v>7.6841234546090619E-4</v>
      </c>
      <c r="I23" s="79">
        <v>446.02913446987782</v>
      </c>
      <c r="J23" s="80">
        <v>0</v>
      </c>
      <c r="K23" s="79">
        <v>0.34121941863202032</v>
      </c>
      <c r="L23" s="79">
        <v>0.34424916809177319</v>
      </c>
      <c r="M23" s="79">
        <v>0.34121941863202032</v>
      </c>
      <c r="N23" s="79">
        <v>0.34424916809177319</v>
      </c>
    </row>
    <row r="24" spans="2:14">
      <c r="B24" s="82">
        <v>128</v>
      </c>
      <c r="C24" s="82">
        <v>52</v>
      </c>
      <c r="D24" s="83">
        <f t="shared" si="0"/>
        <v>45.540225215857944</v>
      </c>
    </row>
    <row r="25" spans="2:14">
      <c r="B25" s="82">
        <v>134</v>
      </c>
      <c r="C25" s="82">
        <v>54</v>
      </c>
      <c r="D25" s="83">
        <f t="shared" si="0"/>
        <v>47.596630976029324</v>
      </c>
    </row>
    <row r="26" spans="2:14" ht="15" thickBot="1">
      <c r="B26" s="82">
        <v>142</v>
      </c>
      <c r="C26" s="82">
        <v>57</v>
      </c>
      <c r="D26" s="83">
        <f t="shared" si="0"/>
        <v>50.338505322924497</v>
      </c>
    </row>
    <row r="27" spans="2:14">
      <c r="B27" s="82">
        <v>155</v>
      </c>
      <c r="C27" s="82">
        <v>62</v>
      </c>
      <c r="D27" s="83">
        <f t="shared" si="0"/>
        <v>54.79405113662915</v>
      </c>
      <c r="F27" s="43" t="s">
        <v>166</v>
      </c>
      <c r="G27" s="15" t="s">
        <v>172</v>
      </c>
      <c r="H27" s="15"/>
      <c r="I27" s="15"/>
      <c r="J27" s="16"/>
    </row>
    <row r="28" spans="2:14">
      <c r="B28" s="82">
        <v>168</v>
      </c>
      <c r="C28" s="82">
        <v>67</v>
      </c>
      <c r="D28" s="83">
        <f t="shared" si="0"/>
        <v>59.249596950333803</v>
      </c>
      <c r="F28" s="17"/>
      <c r="G28" s="18" t="s">
        <v>38</v>
      </c>
      <c r="H28" s="18" t="s">
        <v>38</v>
      </c>
      <c r="I28" s="18"/>
      <c r="J28" s="19"/>
    </row>
    <row r="29" spans="2:14">
      <c r="B29" s="82">
        <v>170</v>
      </c>
      <c r="C29" s="82">
        <v>68</v>
      </c>
      <c r="D29" s="83">
        <f t="shared" si="0"/>
        <v>59.935065537057596</v>
      </c>
      <c r="F29" s="21" t="s">
        <v>168</v>
      </c>
      <c r="G29" s="18" t="s">
        <v>163</v>
      </c>
      <c r="H29" s="66">
        <f>INTERCEPT(C6:C215,B6:B215)</f>
        <v>1.6702356655351878</v>
      </c>
      <c r="I29" s="18" t="s">
        <v>164</v>
      </c>
      <c r="J29" s="19"/>
    </row>
    <row r="30" spans="2:14" ht="15" thickBot="1">
      <c r="B30" s="82">
        <v>172</v>
      </c>
      <c r="C30" s="82">
        <v>69</v>
      </c>
      <c r="D30" s="83">
        <f t="shared" si="0"/>
        <v>60.62053412378139</v>
      </c>
      <c r="F30" s="84" t="s">
        <v>169</v>
      </c>
      <c r="G30" s="26" t="s">
        <v>161</v>
      </c>
      <c r="H30" s="85">
        <f>SLOPE(C6:C215,B6:B215)</f>
        <v>0.34273429336189654</v>
      </c>
      <c r="I30" s="26" t="s">
        <v>165</v>
      </c>
      <c r="J30" s="27"/>
    </row>
    <row r="31" spans="2:14">
      <c r="B31" s="82">
        <v>185</v>
      </c>
      <c r="C31" s="82">
        <v>71</v>
      </c>
      <c r="D31" s="83">
        <f t="shared" si="0"/>
        <v>65.076079937486043</v>
      </c>
    </row>
    <row r="32" spans="2:14">
      <c r="B32" s="82">
        <v>188</v>
      </c>
      <c r="C32" s="82">
        <v>74</v>
      </c>
      <c r="D32" s="83">
        <f t="shared" si="0"/>
        <v>66.104282817571743</v>
      </c>
    </row>
    <row r="33" spans="2:4">
      <c r="B33" s="82">
        <v>195</v>
      </c>
      <c r="C33" s="82">
        <v>79</v>
      </c>
      <c r="D33" s="83">
        <f t="shared" si="0"/>
        <v>68.503422871105016</v>
      </c>
    </row>
    <row r="34" spans="2:4">
      <c r="B34" s="82">
        <v>205</v>
      </c>
      <c r="C34" s="82">
        <v>82</v>
      </c>
      <c r="D34" s="83">
        <f t="shared" si="0"/>
        <v>71.930765804723976</v>
      </c>
    </row>
    <row r="35" spans="2:4">
      <c r="B35" s="82">
        <v>216</v>
      </c>
      <c r="C35" s="82">
        <v>85</v>
      </c>
      <c r="D35" s="83">
        <f t="shared" si="0"/>
        <v>75.700843031704835</v>
      </c>
    </row>
    <row r="36" spans="2:4">
      <c r="B36" s="82">
        <v>231</v>
      </c>
      <c r="C36" s="82">
        <v>85</v>
      </c>
      <c r="D36" s="83">
        <f t="shared" si="0"/>
        <v>80.841857432133281</v>
      </c>
    </row>
    <row r="37" spans="2:4">
      <c r="B37" s="82">
        <v>234</v>
      </c>
      <c r="C37" s="82">
        <v>87</v>
      </c>
      <c r="D37" s="83">
        <f t="shared" si="0"/>
        <v>81.870060312218982</v>
      </c>
    </row>
    <row r="38" spans="2:4">
      <c r="B38" s="82">
        <v>243</v>
      </c>
      <c r="C38" s="82">
        <v>87</v>
      </c>
      <c r="D38" s="83">
        <f t="shared" si="0"/>
        <v>84.954668952476041</v>
      </c>
    </row>
    <row r="39" spans="2:4">
      <c r="B39" s="82">
        <v>255</v>
      </c>
      <c r="C39" s="82">
        <v>90</v>
      </c>
      <c r="D39" s="83">
        <f t="shared" si="0"/>
        <v>89.067480472818801</v>
      </c>
    </row>
    <row r="40" spans="2:4">
      <c r="B40" s="82">
        <v>270</v>
      </c>
      <c r="C40" s="82">
        <v>94</v>
      </c>
      <c r="D40" s="83">
        <f t="shared" si="0"/>
        <v>94.208494873247247</v>
      </c>
    </row>
    <row r="41" spans="2:4">
      <c r="B41" s="82">
        <v>283</v>
      </c>
      <c r="C41" s="82">
        <v>94</v>
      </c>
      <c r="D41" s="83">
        <f t="shared" si="0"/>
        <v>98.664040686951907</v>
      </c>
    </row>
    <row r="42" spans="2:4">
      <c r="B42" s="82">
        <v>293</v>
      </c>
      <c r="C42" s="82">
        <v>98</v>
      </c>
      <c r="D42" s="83">
        <f t="shared" si="0"/>
        <v>102.09138362057087</v>
      </c>
    </row>
    <row r="43" spans="2:4">
      <c r="B43" s="82">
        <v>297</v>
      </c>
      <c r="C43" s="82">
        <v>101</v>
      </c>
      <c r="D43" s="83">
        <f t="shared" si="0"/>
        <v>103.46232079401845</v>
      </c>
    </row>
    <row r="44" spans="2:4">
      <c r="B44" s="82">
        <v>307</v>
      </c>
      <c r="C44" s="82">
        <v>105</v>
      </c>
      <c r="D44" s="83">
        <f t="shared" si="0"/>
        <v>106.88966372763743</v>
      </c>
    </row>
    <row r="45" spans="2:4">
      <c r="B45" s="82">
        <v>321</v>
      </c>
      <c r="C45" s="82">
        <v>110</v>
      </c>
      <c r="D45" s="83">
        <f t="shared" si="0"/>
        <v>111.68794383470397</v>
      </c>
    </row>
    <row r="46" spans="2:4">
      <c r="B46" s="82">
        <v>331</v>
      </c>
      <c r="C46" s="82">
        <v>115</v>
      </c>
      <c r="D46" s="83">
        <f t="shared" si="0"/>
        <v>115.11528676832295</v>
      </c>
    </row>
    <row r="47" spans="2:4">
      <c r="B47" s="82">
        <v>344</v>
      </c>
      <c r="C47" s="82">
        <v>120</v>
      </c>
      <c r="D47" s="83">
        <f t="shared" si="0"/>
        <v>119.57083258202759</v>
      </c>
    </row>
    <row r="48" spans="2:4">
      <c r="B48" s="82">
        <v>349</v>
      </c>
      <c r="C48" s="82">
        <v>123</v>
      </c>
      <c r="D48" s="83">
        <f t="shared" si="0"/>
        <v>121.28450404883708</v>
      </c>
    </row>
    <row r="49" spans="2:4">
      <c r="B49" s="82">
        <v>350</v>
      </c>
      <c r="C49" s="82">
        <v>127</v>
      </c>
      <c r="D49" s="83">
        <f t="shared" si="0"/>
        <v>121.62723834219898</v>
      </c>
    </row>
    <row r="50" spans="2:4">
      <c r="B50" s="82">
        <v>362</v>
      </c>
      <c r="C50" s="82">
        <v>127</v>
      </c>
      <c r="D50" s="83">
        <f t="shared" si="0"/>
        <v>125.74004986254174</v>
      </c>
    </row>
    <row r="51" spans="2:4">
      <c r="B51" s="82">
        <v>371</v>
      </c>
      <c r="C51" s="82">
        <v>127</v>
      </c>
      <c r="D51" s="83">
        <f t="shared" si="0"/>
        <v>128.8246585027988</v>
      </c>
    </row>
    <row r="52" spans="2:4">
      <c r="B52" s="82">
        <v>375</v>
      </c>
      <c r="C52" s="82">
        <v>131</v>
      </c>
      <c r="D52" s="83">
        <f t="shared" si="0"/>
        <v>130.1955956762464</v>
      </c>
    </row>
    <row r="53" spans="2:4">
      <c r="B53" s="82">
        <v>386</v>
      </c>
      <c r="C53" s="82">
        <v>135</v>
      </c>
      <c r="D53" s="83">
        <f t="shared" si="0"/>
        <v>133.96567290322724</v>
      </c>
    </row>
    <row r="54" spans="2:4">
      <c r="B54" s="82">
        <v>401</v>
      </c>
      <c r="C54" s="82">
        <v>139</v>
      </c>
      <c r="D54" s="83">
        <f t="shared" si="0"/>
        <v>139.10668730365569</v>
      </c>
    </row>
    <row r="55" spans="2:4">
      <c r="B55" s="82">
        <v>415</v>
      </c>
      <c r="C55" s="82">
        <v>143</v>
      </c>
      <c r="D55" s="83">
        <f t="shared" si="0"/>
        <v>143.90496741072226</v>
      </c>
    </row>
    <row r="56" spans="2:4">
      <c r="B56" s="82">
        <v>420</v>
      </c>
      <c r="C56" s="82">
        <v>144</v>
      </c>
      <c r="D56" s="83">
        <f t="shared" si="0"/>
        <v>145.61863887753174</v>
      </c>
    </row>
    <row r="57" spans="2:4">
      <c r="B57" s="82">
        <v>432</v>
      </c>
      <c r="C57" s="82">
        <v>144</v>
      </c>
      <c r="D57" s="83">
        <f t="shared" si="0"/>
        <v>149.73145039787448</v>
      </c>
    </row>
    <row r="58" spans="2:4">
      <c r="B58" s="82">
        <v>442</v>
      </c>
      <c r="C58" s="82">
        <v>145</v>
      </c>
      <c r="D58" s="83">
        <f t="shared" si="0"/>
        <v>153.15879333149346</v>
      </c>
    </row>
    <row r="59" spans="2:4">
      <c r="B59" s="82">
        <v>453</v>
      </c>
      <c r="C59" s="82">
        <v>149</v>
      </c>
      <c r="D59" s="83">
        <f t="shared" si="0"/>
        <v>156.92887055847433</v>
      </c>
    </row>
    <row r="60" spans="2:4">
      <c r="B60" s="82">
        <v>457</v>
      </c>
      <c r="C60" s="82">
        <v>154</v>
      </c>
      <c r="D60" s="83">
        <f t="shared" si="0"/>
        <v>158.2998077319219</v>
      </c>
    </row>
    <row r="61" spans="2:4">
      <c r="B61" s="82">
        <v>458</v>
      </c>
      <c r="C61" s="82">
        <v>156</v>
      </c>
      <c r="D61" s="83">
        <f t="shared" si="0"/>
        <v>158.6425420252838</v>
      </c>
    </row>
    <row r="62" spans="2:4">
      <c r="B62" s="82">
        <v>465</v>
      </c>
      <c r="C62" s="82">
        <v>157</v>
      </c>
      <c r="D62" s="83">
        <f t="shared" si="0"/>
        <v>161.04168207881708</v>
      </c>
    </row>
    <row r="63" spans="2:4">
      <c r="B63" s="82">
        <v>474</v>
      </c>
      <c r="C63" s="82">
        <v>160</v>
      </c>
      <c r="D63" s="83">
        <f t="shared" si="0"/>
        <v>164.12629071907415</v>
      </c>
    </row>
    <row r="64" spans="2:4">
      <c r="B64" s="82">
        <v>477</v>
      </c>
      <c r="C64" s="82">
        <v>164</v>
      </c>
      <c r="D64" s="83">
        <f t="shared" si="0"/>
        <v>165.15449359915985</v>
      </c>
    </row>
    <row r="65" spans="2:4">
      <c r="B65" s="82">
        <v>478</v>
      </c>
      <c r="C65" s="82">
        <v>165</v>
      </c>
      <c r="D65" s="83">
        <f t="shared" si="0"/>
        <v>165.49722789252172</v>
      </c>
    </row>
    <row r="66" spans="2:4">
      <c r="B66" s="82">
        <v>493</v>
      </c>
      <c r="C66" s="82">
        <v>170</v>
      </c>
      <c r="D66" s="83">
        <f t="shared" si="0"/>
        <v>170.63824229295017</v>
      </c>
    </row>
    <row r="67" spans="2:4">
      <c r="B67" s="82">
        <v>501</v>
      </c>
      <c r="C67" s="82">
        <v>175</v>
      </c>
      <c r="D67" s="83">
        <f t="shared" si="0"/>
        <v>173.38011663984534</v>
      </c>
    </row>
    <row r="68" spans="2:4">
      <c r="B68" s="82">
        <v>511</v>
      </c>
      <c r="C68" s="82">
        <v>179</v>
      </c>
      <c r="D68" s="83">
        <f t="shared" si="0"/>
        <v>176.80745957346431</v>
      </c>
    </row>
    <row r="69" spans="2:4">
      <c r="B69" s="82">
        <v>512</v>
      </c>
      <c r="C69" s="82">
        <v>183</v>
      </c>
      <c r="D69" s="83">
        <f t="shared" si="0"/>
        <v>177.15019386682621</v>
      </c>
    </row>
    <row r="70" spans="2:4">
      <c r="B70" s="82">
        <v>517</v>
      </c>
      <c r="C70" s="82">
        <v>183</v>
      </c>
      <c r="D70" s="83">
        <f t="shared" si="0"/>
        <v>178.86386533363569</v>
      </c>
    </row>
    <row r="71" spans="2:4">
      <c r="B71" s="82">
        <v>528</v>
      </c>
      <c r="C71" s="82">
        <v>183</v>
      </c>
      <c r="D71" s="83">
        <f t="shared" ref="D71:D134" si="1">$H$29+$H$30*B71</f>
        <v>182.63394256061656</v>
      </c>
    </row>
    <row r="72" spans="2:4">
      <c r="B72" s="82">
        <v>534</v>
      </c>
      <c r="C72" s="82">
        <v>188</v>
      </c>
      <c r="D72" s="83">
        <f t="shared" si="1"/>
        <v>184.69034832078793</v>
      </c>
    </row>
    <row r="73" spans="2:4">
      <c r="B73" s="82">
        <v>538</v>
      </c>
      <c r="C73" s="82">
        <v>191</v>
      </c>
      <c r="D73" s="83">
        <f t="shared" si="1"/>
        <v>186.06128549423553</v>
      </c>
    </row>
    <row r="74" spans="2:4">
      <c r="B74" s="82">
        <v>545</v>
      </c>
      <c r="C74" s="82">
        <v>196</v>
      </c>
      <c r="D74" s="83">
        <f t="shared" si="1"/>
        <v>188.46042554776881</v>
      </c>
    </row>
    <row r="75" spans="2:4">
      <c r="B75" s="82">
        <v>560</v>
      </c>
      <c r="C75" s="82">
        <v>200</v>
      </c>
      <c r="D75" s="83">
        <f t="shared" si="1"/>
        <v>193.60143994819725</v>
      </c>
    </row>
    <row r="76" spans="2:4">
      <c r="B76" s="82">
        <v>561</v>
      </c>
      <c r="C76" s="82">
        <v>202</v>
      </c>
      <c r="D76" s="83">
        <f t="shared" si="1"/>
        <v>193.94417424155915</v>
      </c>
    </row>
    <row r="77" spans="2:4">
      <c r="B77" s="82">
        <v>571</v>
      </c>
      <c r="C77" s="82">
        <v>206</v>
      </c>
      <c r="D77" s="83">
        <f t="shared" si="1"/>
        <v>197.3715171751781</v>
      </c>
    </row>
    <row r="78" spans="2:4">
      <c r="B78" s="82">
        <v>578</v>
      </c>
      <c r="C78" s="82">
        <v>207</v>
      </c>
      <c r="D78" s="83">
        <f t="shared" si="1"/>
        <v>199.77065722871137</v>
      </c>
    </row>
    <row r="79" spans="2:4">
      <c r="B79" s="82">
        <v>581</v>
      </c>
      <c r="C79" s="82">
        <v>208</v>
      </c>
      <c r="D79" s="83">
        <f t="shared" si="1"/>
        <v>200.79886010879707</v>
      </c>
    </row>
    <row r="80" spans="2:4">
      <c r="B80" s="82">
        <v>592</v>
      </c>
      <c r="C80" s="82">
        <v>210</v>
      </c>
      <c r="D80" s="83">
        <f t="shared" si="1"/>
        <v>204.56893733577795</v>
      </c>
    </row>
    <row r="81" spans="2:4">
      <c r="B81" s="82">
        <v>606</v>
      </c>
      <c r="C81" s="82">
        <v>214</v>
      </c>
      <c r="D81" s="83">
        <f t="shared" si="1"/>
        <v>209.36721744284449</v>
      </c>
    </row>
    <row r="82" spans="2:4">
      <c r="B82" s="82">
        <v>612</v>
      </c>
      <c r="C82" s="82">
        <v>215</v>
      </c>
      <c r="D82" s="83">
        <f t="shared" si="1"/>
        <v>211.42362320301586</v>
      </c>
    </row>
    <row r="83" spans="2:4">
      <c r="B83" s="82">
        <v>624</v>
      </c>
      <c r="C83" s="82">
        <v>220</v>
      </c>
      <c r="D83" s="83">
        <f t="shared" si="1"/>
        <v>215.53643472335864</v>
      </c>
    </row>
    <row r="84" spans="2:4">
      <c r="B84" s="82">
        <v>630</v>
      </c>
      <c r="C84" s="82">
        <v>223</v>
      </c>
      <c r="D84" s="83">
        <f t="shared" si="1"/>
        <v>217.59284048353001</v>
      </c>
    </row>
    <row r="85" spans="2:4">
      <c r="B85" s="82">
        <v>643</v>
      </c>
      <c r="C85" s="82">
        <v>224</v>
      </c>
      <c r="D85" s="83">
        <f t="shared" si="1"/>
        <v>222.04838629723466</v>
      </c>
    </row>
    <row r="86" spans="2:4">
      <c r="B86" s="82">
        <v>653</v>
      </c>
      <c r="C86" s="82">
        <v>227</v>
      </c>
      <c r="D86" s="83">
        <f t="shared" si="1"/>
        <v>225.47572923085363</v>
      </c>
    </row>
    <row r="87" spans="2:4">
      <c r="B87" s="82">
        <v>656</v>
      </c>
      <c r="C87" s="82">
        <v>228</v>
      </c>
      <c r="D87" s="83">
        <f t="shared" si="1"/>
        <v>226.5039321109393</v>
      </c>
    </row>
    <row r="88" spans="2:4">
      <c r="B88" s="82">
        <v>658</v>
      </c>
      <c r="C88" s="82">
        <v>230</v>
      </c>
      <c r="D88" s="83">
        <f t="shared" si="1"/>
        <v>227.1894006976631</v>
      </c>
    </row>
    <row r="89" spans="2:4">
      <c r="B89" s="82">
        <v>664</v>
      </c>
      <c r="C89" s="82">
        <v>233</v>
      </c>
      <c r="D89" s="83">
        <f t="shared" si="1"/>
        <v>229.24580645783448</v>
      </c>
    </row>
    <row r="90" spans="2:4">
      <c r="B90" s="82">
        <v>677</v>
      </c>
      <c r="C90" s="82">
        <v>233</v>
      </c>
      <c r="D90" s="83">
        <f t="shared" si="1"/>
        <v>233.70135227153915</v>
      </c>
    </row>
    <row r="91" spans="2:4">
      <c r="B91" s="82">
        <v>679</v>
      </c>
      <c r="C91" s="82">
        <v>233</v>
      </c>
      <c r="D91" s="83">
        <f t="shared" si="1"/>
        <v>234.38682085826292</v>
      </c>
    </row>
    <row r="92" spans="2:4">
      <c r="B92" s="82">
        <v>681</v>
      </c>
      <c r="C92" s="82">
        <v>238</v>
      </c>
      <c r="D92" s="83">
        <f t="shared" si="1"/>
        <v>235.07228944498672</v>
      </c>
    </row>
    <row r="93" spans="2:4">
      <c r="B93" s="82">
        <v>694</v>
      </c>
      <c r="C93" s="82">
        <v>240</v>
      </c>
      <c r="D93" s="83">
        <f t="shared" si="1"/>
        <v>239.5278352586914</v>
      </c>
    </row>
    <row r="94" spans="2:4">
      <c r="B94" s="82">
        <v>701</v>
      </c>
      <c r="C94" s="82">
        <v>240</v>
      </c>
      <c r="D94" s="83">
        <f t="shared" si="1"/>
        <v>241.92697531222467</v>
      </c>
    </row>
    <row r="95" spans="2:4">
      <c r="B95" s="82">
        <v>711</v>
      </c>
      <c r="C95" s="82">
        <v>242</v>
      </c>
      <c r="D95" s="83">
        <f t="shared" si="1"/>
        <v>245.35431824584361</v>
      </c>
    </row>
    <row r="96" spans="2:4">
      <c r="B96" s="82">
        <v>719</v>
      </c>
      <c r="C96" s="82">
        <v>243</v>
      </c>
      <c r="D96" s="83">
        <f t="shared" si="1"/>
        <v>248.09619259273879</v>
      </c>
    </row>
    <row r="97" spans="2:4">
      <c r="B97" s="82">
        <v>732</v>
      </c>
      <c r="C97" s="82">
        <v>245</v>
      </c>
      <c r="D97" s="83">
        <f t="shared" si="1"/>
        <v>252.55173840644346</v>
      </c>
    </row>
    <row r="98" spans="2:4">
      <c r="B98" s="82">
        <v>744</v>
      </c>
      <c r="C98" s="82">
        <v>248</v>
      </c>
      <c r="D98" s="83">
        <f t="shared" si="1"/>
        <v>256.66454992678621</v>
      </c>
    </row>
    <row r="99" spans="2:4">
      <c r="B99" s="82">
        <v>746</v>
      </c>
      <c r="C99" s="82">
        <v>252</v>
      </c>
      <c r="D99" s="83">
        <f t="shared" si="1"/>
        <v>257.35001851351001</v>
      </c>
    </row>
    <row r="100" spans="2:4">
      <c r="B100" s="82">
        <v>752</v>
      </c>
      <c r="C100" s="82">
        <v>257</v>
      </c>
      <c r="D100" s="83">
        <f t="shared" si="1"/>
        <v>259.40642427368141</v>
      </c>
    </row>
    <row r="101" spans="2:4">
      <c r="B101" s="82">
        <v>767</v>
      </c>
      <c r="C101" s="82">
        <v>261</v>
      </c>
      <c r="D101" s="83">
        <f t="shared" si="1"/>
        <v>264.54743867410986</v>
      </c>
    </row>
    <row r="102" spans="2:4">
      <c r="B102" s="82">
        <v>770</v>
      </c>
      <c r="C102" s="82">
        <v>266</v>
      </c>
      <c r="D102" s="83">
        <f t="shared" si="1"/>
        <v>265.5756415541955</v>
      </c>
    </row>
    <row r="103" spans="2:4">
      <c r="B103" s="82">
        <v>774</v>
      </c>
      <c r="C103" s="82">
        <v>270</v>
      </c>
      <c r="D103" s="83">
        <f t="shared" si="1"/>
        <v>266.9465787276431</v>
      </c>
    </row>
    <row r="104" spans="2:4">
      <c r="B104" s="82">
        <v>788</v>
      </c>
      <c r="C104" s="82">
        <v>270</v>
      </c>
      <c r="D104" s="83">
        <f t="shared" si="1"/>
        <v>271.74485883470965</v>
      </c>
    </row>
    <row r="105" spans="2:4">
      <c r="B105" s="82">
        <v>792</v>
      </c>
      <c r="C105" s="82">
        <v>270</v>
      </c>
      <c r="D105" s="83">
        <f t="shared" si="1"/>
        <v>273.11579600815725</v>
      </c>
    </row>
    <row r="106" spans="2:4">
      <c r="B106" s="82">
        <v>797</v>
      </c>
      <c r="C106" s="82">
        <v>274</v>
      </c>
      <c r="D106" s="83">
        <f t="shared" si="1"/>
        <v>274.82946747496675</v>
      </c>
    </row>
    <row r="107" spans="2:4">
      <c r="B107" s="82">
        <v>809</v>
      </c>
      <c r="C107" s="82">
        <v>274</v>
      </c>
      <c r="D107" s="83">
        <f t="shared" si="1"/>
        <v>278.94227899530949</v>
      </c>
    </row>
    <row r="108" spans="2:4">
      <c r="B108" s="82">
        <v>813</v>
      </c>
      <c r="C108" s="82">
        <v>276</v>
      </c>
      <c r="D108" s="83">
        <f t="shared" si="1"/>
        <v>280.31321616875709</v>
      </c>
    </row>
    <row r="109" spans="2:4">
      <c r="B109" s="82">
        <v>813</v>
      </c>
      <c r="C109" s="82">
        <v>279</v>
      </c>
      <c r="D109" s="83">
        <f t="shared" si="1"/>
        <v>280.31321616875709</v>
      </c>
    </row>
    <row r="110" spans="2:4">
      <c r="B110" s="82">
        <v>826</v>
      </c>
      <c r="C110" s="82">
        <v>281</v>
      </c>
      <c r="D110" s="83">
        <f t="shared" si="1"/>
        <v>284.76876198246174</v>
      </c>
    </row>
    <row r="111" spans="2:4">
      <c r="B111" s="82">
        <v>834</v>
      </c>
      <c r="C111" s="82">
        <v>285</v>
      </c>
      <c r="D111" s="83">
        <f t="shared" si="1"/>
        <v>287.51063632935688</v>
      </c>
    </row>
    <row r="112" spans="2:4">
      <c r="B112" s="82">
        <v>848</v>
      </c>
      <c r="C112" s="82">
        <v>287</v>
      </c>
      <c r="D112" s="83">
        <f t="shared" si="1"/>
        <v>292.30891643642343</v>
      </c>
    </row>
    <row r="113" spans="2:4">
      <c r="B113" s="82">
        <v>852</v>
      </c>
      <c r="C113" s="82">
        <v>290</v>
      </c>
      <c r="D113" s="83">
        <f t="shared" si="1"/>
        <v>293.67985360987103</v>
      </c>
    </row>
    <row r="114" spans="2:4">
      <c r="B114" s="82">
        <v>852</v>
      </c>
      <c r="C114" s="82">
        <v>294</v>
      </c>
      <c r="D114" s="83">
        <f t="shared" si="1"/>
        <v>293.67985360987103</v>
      </c>
    </row>
    <row r="115" spans="2:4">
      <c r="B115" s="82">
        <v>860</v>
      </c>
      <c r="C115" s="82">
        <v>296</v>
      </c>
      <c r="D115" s="83">
        <f t="shared" si="1"/>
        <v>296.42172795676623</v>
      </c>
    </row>
    <row r="116" spans="2:4">
      <c r="B116" s="82">
        <v>867</v>
      </c>
      <c r="C116" s="82">
        <v>298</v>
      </c>
      <c r="D116" s="83">
        <f t="shared" si="1"/>
        <v>298.82086801029948</v>
      </c>
    </row>
    <row r="117" spans="2:4">
      <c r="B117" s="82">
        <v>877</v>
      </c>
      <c r="C117" s="82">
        <v>302</v>
      </c>
      <c r="D117" s="83">
        <f t="shared" si="1"/>
        <v>302.24821094391842</v>
      </c>
    </row>
    <row r="118" spans="2:4">
      <c r="B118" s="82">
        <v>885</v>
      </c>
      <c r="C118" s="82">
        <v>302</v>
      </c>
      <c r="D118" s="83">
        <f t="shared" si="1"/>
        <v>304.99008529081362</v>
      </c>
    </row>
    <row r="119" spans="2:4">
      <c r="B119" s="82">
        <v>899</v>
      </c>
      <c r="C119" s="82">
        <v>304</v>
      </c>
      <c r="D119" s="83">
        <f t="shared" si="1"/>
        <v>309.78836539788017</v>
      </c>
    </row>
    <row r="120" spans="2:4">
      <c r="B120" s="82">
        <v>909</v>
      </c>
      <c r="C120" s="82">
        <v>309</v>
      </c>
      <c r="D120" s="83">
        <f t="shared" si="1"/>
        <v>313.21570833149912</v>
      </c>
    </row>
    <row r="121" spans="2:4">
      <c r="B121" s="82">
        <v>923</v>
      </c>
      <c r="C121" s="82">
        <v>313</v>
      </c>
      <c r="D121" s="83">
        <f t="shared" si="1"/>
        <v>318.01398843856572</v>
      </c>
    </row>
    <row r="122" spans="2:4">
      <c r="B122" s="82">
        <v>929</v>
      </c>
      <c r="C122" s="82">
        <v>317</v>
      </c>
      <c r="D122" s="83">
        <f t="shared" si="1"/>
        <v>320.07039419873706</v>
      </c>
    </row>
    <row r="123" spans="2:4">
      <c r="B123" s="82">
        <v>938</v>
      </c>
      <c r="C123" s="82">
        <v>321</v>
      </c>
      <c r="D123" s="83">
        <f t="shared" si="1"/>
        <v>323.15500283899416</v>
      </c>
    </row>
    <row r="124" spans="2:4">
      <c r="B124" s="82">
        <v>947</v>
      </c>
      <c r="C124" s="82">
        <v>325</v>
      </c>
      <c r="D124" s="83">
        <f t="shared" si="1"/>
        <v>326.23961147925121</v>
      </c>
    </row>
    <row r="125" spans="2:4">
      <c r="B125" s="82">
        <v>947</v>
      </c>
      <c r="C125" s="82">
        <v>326</v>
      </c>
      <c r="D125" s="83">
        <f t="shared" si="1"/>
        <v>326.23961147925121</v>
      </c>
    </row>
    <row r="126" spans="2:4">
      <c r="B126" s="82">
        <v>955</v>
      </c>
      <c r="C126" s="82">
        <v>328</v>
      </c>
      <c r="D126" s="83">
        <f t="shared" si="1"/>
        <v>328.98148582614635</v>
      </c>
    </row>
    <row r="127" spans="2:4">
      <c r="B127" s="82">
        <v>961</v>
      </c>
      <c r="C127" s="82">
        <v>329</v>
      </c>
      <c r="D127" s="83">
        <f t="shared" si="1"/>
        <v>331.03789158631776</v>
      </c>
    </row>
    <row r="128" spans="2:4">
      <c r="B128" s="82">
        <v>966</v>
      </c>
      <c r="C128" s="82">
        <v>333</v>
      </c>
      <c r="D128" s="83">
        <f t="shared" si="1"/>
        <v>332.75156305312726</v>
      </c>
    </row>
    <row r="129" spans="2:4">
      <c r="B129" s="82">
        <v>966</v>
      </c>
      <c r="C129" s="82">
        <v>338</v>
      </c>
      <c r="D129" s="83">
        <f t="shared" si="1"/>
        <v>332.75156305312726</v>
      </c>
    </row>
    <row r="130" spans="2:4">
      <c r="B130" s="82">
        <v>966</v>
      </c>
      <c r="C130" s="82">
        <v>338</v>
      </c>
      <c r="D130" s="83">
        <f t="shared" si="1"/>
        <v>332.75156305312726</v>
      </c>
    </row>
    <row r="131" spans="2:4">
      <c r="B131" s="82">
        <v>971</v>
      </c>
      <c r="C131" s="82">
        <v>340</v>
      </c>
      <c r="D131" s="83">
        <f t="shared" si="1"/>
        <v>334.4652345199367</v>
      </c>
    </row>
    <row r="132" spans="2:4">
      <c r="B132" s="82">
        <v>980</v>
      </c>
      <c r="C132" s="82">
        <v>341</v>
      </c>
      <c r="D132" s="83">
        <f t="shared" si="1"/>
        <v>337.5498431601938</v>
      </c>
    </row>
    <row r="133" spans="2:4">
      <c r="B133" s="82">
        <v>992</v>
      </c>
      <c r="C133" s="82">
        <v>344</v>
      </c>
      <c r="D133" s="83">
        <f t="shared" si="1"/>
        <v>341.66265468053655</v>
      </c>
    </row>
    <row r="134" spans="2:4">
      <c r="B134" s="82">
        <v>999</v>
      </c>
      <c r="C134" s="82">
        <v>347</v>
      </c>
      <c r="D134" s="83">
        <f t="shared" si="1"/>
        <v>344.06179473406985</v>
      </c>
    </row>
    <row r="135" spans="2:4">
      <c r="B135" s="82">
        <v>1005</v>
      </c>
      <c r="C135" s="82">
        <v>352</v>
      </c>
      <c r="D135" s="83">
        <f t="shared" ref="D135:D198" si="2">$H$29+$H$30*B135</f>
        <v>346.11820049424119</v>
      </c>
    </row>
    <row r="136" spans="2:4">
      <c r="B136" s="82">
        <v>1011</v>
      </c>
      <c r="C136" s="82">
        <v>352</v>
      </c>
      <c r="D136" s="83">
        <f t="shared" si="2"/>
        <v>348.17460625441259</v>
      </c>
    </row>
    <row r="137" spans="2:4">
      <c r="B137" s="82">
        <v>1017</v>
      </c>
      <c r="C137" s="82">
        <v>352</v>
      </c>
      <c r="D137" s="83">
        <f t="shared" si="2"/>
        <v>350.23101201458394</v>
      </c>
    </row>
    <row r="138" spans="2:4">
      <c r="B138" s="82">
        <v>1025</v>
      </c>
      <c r="C138" s="82">
        <v>352</v>
      </c>
      <c r="D138" s="83">
        <f t="shared" si="2"/>
        <v>352.97288636147914</v>
      </c>
    </row>
    <row r="139" spans="2:4">
      <c r="B139" s="82">
        <v>1038</v>
      </c>
      <c r="C139" s="82">
        <v>352</v>
      </c>
      <c r="D139" s="83">
        <f t="shared" si="2"/>
        <v>357.42843217518379</v>
      </c>
    </row>
    <row r="140" spans="2:4">
      <c r="B140" s="82">
        <v>1042</v>
      </c>
      <c r="C140" s="82">
        <v>356</v>
      </c>
      <c r="D140" s="83">
        <f t="shared" si="2"/>
        <v>358.79936934863139</v>
      </c>
    </row>
    <row r="141" spans="2:4">
      <c r="B141" s="82">
        <v>1042</v>
      </c>
      <c r="C141" s="82">
        <v>356</v>
      </c>
      <c r="D141" s="83">
        <f t="shared" si="2"/>
        <v>358.79936934863139</v>
      </c>
    </row>
    <row r="142" spans="2:4">
      <c r="B142" s="82">
        <v>1051</v>
      </c>
      <c r="C142" s="82">
        <v>357</v>
      </c>
      <c r="D142" s="83">
        <f t="shared" si="2"/>
        <v>361.88397798888843</v>
      </c>
    </row>
    <row r="143" spans="2:4">
      <c r="B143" s="82">
        <v>1058</v>
      </c>
      <c r="C143" s="82">
        <v>357</v>
      </c>
      <c r="D143" s="83">
        <f t="shared" si="2"/>
        <v>364.28311804242173</v>
      </c>
    </row>
    <row r="144" spans="2:4">
      <c r="B144" s="82">
        <v>1062</v>
      </c>
      <c r="C144" s="82">
        <v>361</v>
      </c>
      <c r="D144" s="83">
        <f t="shared" si="2"/>
        <v>365.65405521586933</v>
      </c>
    </row>
    <row r="145" spans="2:4">
      <c r="B145" s="82">
        <v>1077</v>
      </c>
      <c r="C145" s="82">
        <v>362</v>
      </c>
      <c r="D145" s="83">
        <f t="shared" si="2"/>
        <v>370.79506961629778</v>
      </c>
    </row>
    <row r="146" spans="2:4">
      <c r="B146" s="82">
        <v>1078</v>
      </c>
      <c r="C146" s="82">
        <v>367</v>
      </c>
      <c r="D146" s="83">
        <f t="shared" si="2"/>
        <v>371.13780390965968</v>
      </c>
    </row>
    <row r="147" spans="2:4">
      <c r="B147" s="82">
        <v>1078</v>
      </c>
      <c r="C147" s="82">
        <v>371</v>
      </c>
      <c r="D147" s="83">
        <f t="shared" si="2"/>
        <v>371.13780390965968</v>
      </c>
    </row>
    <row r="148" spans="2:4">
      <c r="B148" s="82">
        <v>1090</v>
      </c>
      <c r="C148" s="82">
        <v>371</v>
      </c>
      <c r="D148" s="83">
        <f t="shared" si="2"/>
        <v>375.25061543000243</v>
      </c>
    </row>
    <row r="149" spans="2:4">
      <c r="B149" s="82">
        <v>1095</v>
      </c>
      <c r="C149" s="82">
        <v>376</v>
      </c>
      <c r="D149" s="83">
        <f t="shared" si="2"/>
        <v>376.96428689681187</v>
      </c>
    </row>
    <row r="150" spans="2:4">
      <c r="B150" s="82">
        <v>1109</v>
      </c>
      <c r="C150" s="82">
        <v>377</v>
      </c>
      <c r="D150" s="83">
        <f t="shared" si="2"/>
        <v>381.76256700387847</v>
      </c>
    </row>
    <row r="151" spans="2:4">
      <c r="B151" s="82">
        <v>1122</v>
      </c>
      <c r="C151" s="82">
        <v>381</v>
      </c>
      <c r="D151" s="83">
        <f t="shared" si="2"/>
        <v>386.21811281758312</v>
      </c>
    </row>
    <row r="152" spans="2:4">
      <c r="B152" s="82">
        <v>1124</v>
      </c>
      <c r="C152" s="82">
        <v>382</v>
      </c>
      <c r="D152" s="83">
        <f t="shared" si="2"/>
        <v>386.90358140430692</v>
      </c>
    </row>
    <row r="153" spans="2:4">
      <c r="B153" s="82">
        <v>1124</v>
      </c>
      <c r="C153" s="82">
        <v>386</v>
      </c>
      <c r="D153" s="83">
        <f t="shared" si="2"/>
        <v>386.90358140430692</v>
      </c>
    </row>
    <row r="154" spans="2:4">
      <c r="B154" s="82">
        <v>1138</v>
      </c>
      <c r="C154" s="82">
        <v>388</v>
      </c>
      <c r="D154" s="83">
        <f t="shared" si="2"/>
        <v>391.70186151137347</v>
      </c>
    </row>
    <row r="155" spans="2:4">
      <c r="B155" s="82">
        <v>1144</v>
      </c>
      <c r="C155" s="82">
        <v>388</v>
      </c>
      <c r="D155" s="83">
        <f t="shared" si="2"/>
        <v>393.75826727154481</v>
      </c>
    </row>
    <row r="156" spans="2:4">
      <c r="B156" s="82">
        <v>1159</v>
      </c>
      <c r="C156" s="82">
        <v>393</v>
      </c>
      <c r="D156" s="83">
        <f t="shared" si="2"/>
        <v>398.89928167197326</v>
      </c>
    </row>
    <row r="157" spans="2:4">
      <c r="B157" s="82">
        <v>1161</v>
      </c>
      <c r="C157" s="82">
        <v>394</v>
      </c>
      <c r="D157" s="83">
        <f t="shared" si="2"/>
        <v>399.58475025869706</v>
      </c>
    </row>
    <row r="158" spans="2:4">
      <c r="B158" s="82">
        <v>1168</v>
      </c>
      <c r="C158" s="82">
        <v>396</v>
      </c>
      <c r="D158" s="83">
        <f t="shared" si="2"/>
        <v>401.98389031223036</v>
      </c>
    </row>
    <row r="159" spans="2:4">
      <c r="B159" s="82">
        <v>1181</v>
      </c>
      <c r="C159" s="82">
        <v>396</v>
      </c>
      <c r="D159" s="83">
        <f t="shared" si="2"/>
        <v>406.439436125935</v>
      </c>
    </row>
    <row r="160" spans="2:4">
      <c r="B160" s="82">
        <v>1194</v>
      </c>
      <c r="C160" s="82">
        <v>396</v>
      </c>
      <c r="D160" s="83">
        <f t="shared" si="2"/>
        <v>410.89498193963965</v>
      </c>
    </row>
    <row r="161" spans="2:4">
      <c r="B161" s="82">
        <v>1194</v>
      </c>
      <c r="C161" s="82">
        <v>400</v>
      </c>
      <c r="D161" s="83">
        <f t="shared" si="2"/>
        <v>410.89498193963965</v>
      </c>
    </row>
    <row r="162" spans="2:4">
      <c r="B162" s="82">
        <v>1198</v>
      </c>
      <c r="C162" s="82">
        <v>402</v>
      </c>
      <c r="D162" s="83">
        <f t="shared" si="2"/>
        <v>412.26591911308725</v>
      </c>
    </row>
    <row r="163" spans="2:4">
      <c r="B163" s="82">
        <v>1210</v>
      </c>
      <c r="C163" s="82">
        <v>405</v>
      </c>
      <c r="D163" s="83">
        <f t="shared" si="2"/>
        <v>416.37873063343</v>
      </c>
    </row>
    <row r="164" spans="2:4">
      <c r="B164" s="82">
        <v>1214</v>
      </c>
      <c r="C164" s="82">
        <v>409</v>
      </c>
      <c r="D164" s="83">
        <f t="shared" si="2"/>
        <v>417.7496678068776</v>
      </c>
    </row>
    <row r="165" spans="2:4">
      <c r="B165" s="82">
        <v>1223</v>
      </c>
      <c r="C165" s="82">
        <v>412</v>
      </c>
      <c r="D165" s="83">
        <f t="shared" si="2"/>
        <v>420.83427644713464</v>
      </c>
    </row>
    <row r="166" spans="2:4">
      <c r="B166" s="82">
        <v>1225</v>
      </c>
      <c r="C166" s="82">
        <v>415</v>
      </c>
      <c r="D166" s="83">
        <f t="shared" si="2"/>
        <v>421.51974503385844</v>
      </c>
    </row>
    <row r="167" spans="2:4">
      <c r="B167" s="82">
        <v>1229</v>
      </c>
      <c r="C167" s="82">
        <v>418</v>
      </c>
      <c r="D167" s="83">
        <f t="shared" si="2"/>
        <v>422.89068220730604</v>
      </c>
    </row>
    <row r="168" spans="2:4">
      <c r="B168" s="82">
        <v>1235</v>
      </c>
      <c r="C168" s="82">
        <v>421</v>
      </c>
      <c r="D168" s="83">
        <f t="shared" si="2"/>
        <v>424.94708796747739</v>
      </c>
    </row>
    <row r="169" spans="2:4">
      <c r="B169" s="82">
        <v>1235</v>
      </c>
      <c r="C169" s="82">
        <v>426</v>
      </c>
      <c r="D169" s="83">
        <f t="shared" si="2"/>
        <v>424.94708796747739</v>
      </c>
    </row>
    <row r="170" spans="2:4">
      <c r="B170" s="82">
        <v>1241</v>
      </c>
      <c r="C170" s="82">
        <v>428</v>
      </c>
      <c r="D170" s="83">
        <f t="shared" si="2"/>
        <v>427.00349372764879</v>
      </c>
    </row>
    <row r="171" spans="2:4">
      <c r="B171" s="82">
        <v>1254</v>
      </c>
      <c r="C171" s="82">
        <v>431</v>
      </c>
      <c r="D171" s="83">
        <f t="shared" si="2"/>
        <v>431.45903954135343</v>
      </c>
    </row>
    <row r="172" spans="2:4">
      <c r="B172" s="82">
        <v>1256</v>
      </c>
      <c r="C172" s="82">
        <v>433</v>
      </c>
      <c r="D172" s="83">
        <f t="shared" si="2"/>
        <v>432.14450812807723</v>
      </c>
    </row>
    <row r="173" spans="2:4">
      <c r="B173" s="82">
        <v>1266</v>
      </c>
      <c r="C173" s="82">
        <v>434</v>
      </c>
      <c r="D173" s="83">
        <f t="shared" si="2"/>
        <v>435.57185106169618</v>
      </c>
    </row>
    <row r="174" spans="2:4">
      <c r="B174" s="82">
        <v>1269</v>
      </c>
      <c r="C174" s="82">
        <v>437</v>
      </c>
      <c r="D174" s="83">
        <f t="shared" si="2"/>
        <v>436.60005394178188</v>
      </c>
    </row>
    <row r="175" spans="2:4">
      <c r="B175" s="82">
        <v>1280</v>
      </c>
      <c r="C175" s="82">
        <v>440</v>
      </c>
      <c r="D175" s="83">
        <f t="shared" si="2"/>
        <v>440.37013116876278</v>
      </c>
    </row>
    <row r="176" spans="2:4">
      <c r="B176" s="82">
        <v>1291</v>
      </c>
      <c r="C176" s="82">
        <v>441</v>
      </c>
      <c r="D176" s="83">
        <f t="shared" si="2"/>
        <v>444.14020839574363</v>
      </c>
    </row>
    <row r="177" spans="2:4">
      <c r="B177" s="82">
        <v>1292</v>
      </c>
      <c r="C177" s="82">
        <v>441</v>
      </c>
      <c r="D177" s="83">
        <f t="shared" si="2"/>
        <v>444.48294268910553</v>
      </c>
    </row>
    <row r="178" spans="2:4">
      <c r="B178" s="82">
        <v>1293</v>
      </c>
      <c r="C178" s="82">
        <v>445</v>
      </c>
      <c r="D178" s="83">
        <f t="shared" si="2"/>
        <v>444.82567698246743</v>
      </c>
    </row>
    <row r="179" spans="2:4">
      <c r="B179" s="82">
        <v>1299</v>
      </c>
      <c r="C179" s="82">
        <v>445</v>
      </c>
      <c r="D179" s="83">
        <f t="shared" si="2"/>
        <v>446.88208274263877</v>
      </c>
    </row>
    <row r="180" spans="2:4">
      <c r="B180" s="82">
        <v>1304</v>
      </c>
      <c r="C180" s="82">
        <v>450</v>
      </c>
      <c r="D180" s="83">
        <f t="shared" si="2"/>
        <v>448.59575420944827</v>
      </c>
    </row>
    <row r="181" spans="2:4">
      <c r="B181" s="82">
        <v>1305</v>
      </c>
      <c r="C181" s="82">
        <v>452</v>
      </c>
      <c r="D181" s="83">
        <f t="shared" si="2"/>
        <v>448.93848850281017</v>
      </c>
    </row>
    <row r="182" spans="2:4">
      <c r="B182" s="82">
        <v>1306</v>
      </c>
      <c r="C182" s="82">
        <v>457</v>
      </c>
      <c r="D182" s="83">
        <f t="shared" si="2"/>
        <v>449.28122279617207</v>
      </c>
    </row>
    <row r="183" spans="2:4">
      <c r="B183" s="82">
        <v>1317</v>
      </c>
      <c r="C183" s="82">
        <v>457</v>
      </c>
      <c r="D183" s="83">
        <f t="shared" si="2"/>
        <v>453.05130002315292</v>
      </c>
    </row>
    <row r="184" spans="2:4">
      <c r="B184" s="82">
        <v>1322</v>
      </c>
      <c r="C184" s="82">
        <v>461</v>
      </c>
      <c r="D184" s="83">
        <f t="shared" si="2"/>
        <v>454.76497148996242</v>
      </c>
    </row>
    <row r="185" spans="2:4">
      <c r="B185" s="82">
        <v>1330</v>
      </c>
      <c r="C185" s="82">
        <v>464</v>
      </c>
      <c r="D185" s="83">
        <f t="shared" si="2"/>
        <v>457.50684583685756</v>
      </c>
    </row>
    <row r="186" spans="2:4">
      <c r="B186" s="82">
        <v>1331</v>
      </c>
      <c r="C186" s="82">
        <v>465</v>
      </c>
      <c r="D186" s="83">
        <f t="shared" si="2"/>
        <v>457.84958013021946</v>
      </c>
    </row>
    <row r="187" spans="2:4">
      <c r="B187" s="82">
        <v>1340</v>
      </c>
      <c r="C187" s="82">
        <v>468</v>
      </c>
      <c r="D187" s="83">
        <f t="shared" si="2"/>
        <v>460.93418877047657</v>
      </c>
    </row>
    <row r="188" spans="2:4">
      <c r="B188" s="82">
        <v>1354</v>
      </c>
      <c r="C188" s="82">
        <v>471</v>
      </c>
      <c r="D188" s="83">
        <f t="shared" si="2"/>
        <v>465.73246887754311</v>
      </c>
    </row>
    <row r="189" spans="2:4">
      <c r="B189" s="82">
        <v>1354</v>
      </c>
      <c r="C189" s="82">
        <v>475</v>
      </c>
      <c r="D189" s="83">
        <f t="shared" si="2"/>
        <v>465.73246887754311</v>
      </c>
    </row>
    <row r="190" spans="2:4">
      <c r="B190" s="82">
        <v>1368</v>
      </c>
      <c r="C190" s="82">
        <v>476</v>
      </c>
      <c r="D190" s="83">
        <f t="shared" si="2"/>
        <v>470.53074898460966</v>
      </c>
    </row>
    <row r="191" spans="2:4">
      <c r="B191" s="82">
        <v>1368</v>
      </c>
      <c r="C191" s="82">
        <v>476</v>
      </c>
      <c r="D191" s="83">
        <f t="shared" si="2"/>
        <v>470.53074898460966</v>
      </c>
    </row>
    <row r="192" spans="2:4">
      <c r="B192" s="82">
        <v>1382</v>
      </c>
      <c r="C192" s="82">
        <v>480</v>
      </c>
      <c r="D192" s="83">
        <f t="shared" si="2"/>
        <v>475.3290290916762</v>
      </c>
    </row>
    <row r="193" spans="2:4">
      <c r="B193" s="82">
        <v>1383</v>
      </c>
      <c r="C193" s="82">
        <v>485</v>
      </c>
      <c r="D193" s="83">
        <f t="shared" si="2"/>
        <v>475.6717633850381</v>
      </c>
    </row>
    <row r="194" spans="2:4">
      <c r="B194" s="82">
        <v>1396</v>
      </c>
      <c r="C194" s="82">
        <v>486</v>
      </c>
      <c r="D194" s="83">
        <f t="shared" si="2"/>
        <v>480.12730919874275</v>
      </c>
    </row>
    <row r="195" spans="2:4">
      <c r="B195" s="82">
        <v>1404</v>
      </c>
      <c r="C195" s="82">
        <v>490</v>
      </c>
      <c r="D195" s="83">
        <f t="shared" si="2"/>
        <v>482.86918354563795</v>
      </c>
    </row>
    <row r="196" spans="2:4">
      <c r="B196" s="82">
        <v>1414</v>
      </c>
      <c r="C196" s="82">
        <v>495</v>
      </c>
      <c r="D196" s="83">
        <f t="shared" si="2"/>
        <v>486.2965264792569</v>
      </c>
    </row>
    <row r="197" spans="2:4">
      <c r="B197" s="82">
        <v>1429</v>
      </c>
      <c r="C197" s="82">
        <v>498</v>
      </c>
      <c r="D197" s="83">
        <f t="shared" si="2"/>
        <v>491.43754087968534</v>
      </c>
    </row>
    <row r="198" spans="2:4">
      <c r="B198" s="82">
        <v>1436</v>
      </c>
      <c r="C198" s="82">
        <v>501</v>
      </c>
      <c r="D198" s="83">
        <f t="shared" si="2"/>
        <v>493.83668093321859</v>
      </c>
    </row>
    <row r="199" spans="2:4">
      <c r="B199" s="82">
        <v>1449</v>
      </c>
      <c r="C199" s="82">
        <v>503</v>
      </c>
      <c r="D199" s="83">
        <f t="shared" ref="D199:D215" si="3">$H$29+$H$30*B199</f>
        <v>498.29222674692329</v>
      </c>
    </row>
    <row r="200" spans="2:4">
      <c r="B200" s="82">
        <v>1450</v>
      </c>
      <c r="C200" s="82">
        <v>505</v>
      </c>
      <c r="D200" s="83">
        <f t="shared" si="3"/>
        <v>498.63496104028519</v>
      </c>
    </row>
    <row r="201" spans="2:4">
      <c r="B201" s="82">
        <v>1461</v>
      </c>
      <c r="C201" s="82">
        <v>508</v>
      </c>
      <c r="D201" s="83">
        <f t="shared" si="3"/>
        <v>502.40503826726604</v>
      </c>
    </row>
    <row r="202" spans="2:4">
      <c r="B202" s="82">
        <v>1469</v>
      </c>
      <c r="C202" s="82">
        <v>510</v>
      </c>
      <c r="D202" s="83">
        <f t="shared" si="3"/>
        <v>505.14691261416118</v>
      </c>
    </row>
    <row r="203" spans="2:4">
      <c r="B203" s="82">
        <v>1484</v>
      </c>
      <c r="C203" s="82">
        <v>512</v>
      </c>
      <c r="D203" s="83">
        <f t="shared" si="3"/>
        <v>510.28792701458963</v>
      </c>
    </row>
    <row r="204" spans="2:4">
      <c r="B204" s="82">
        <v>1499</v>
      </c>
      <c r="C204" s="82">
        <v>515</v>
      </c>
      <c r="D204" s="83">
        <f t="shared" si="3"/>
        <v>515.42894141501813</v>
      </c>
    </row>
    <row r="205" spans="2:4">
      <c r="B205" s="82">
        <v>1509</v>
      </c>
      <c r="C205" s="82">
        <v>518</v>
      </c>
      <c r="D205" s="83">
        <f t="shared" si="3"/>
        <v>518.85628434863702</v>
      </c>
    </row>
    <row r="206" spans="2:4">
      <c r="B206" s="82">
        <v>1510</v>
      </c>
      <c r="C206" s="82">
        <v>522</v>
      </c>
      <c r="D206" s="83">
        <f t="shared" si="3"/>
        <v>519.19901864199892</v>
      </c>
    </row>
    <row r="207" spans="2:4">
      <c r="B207" s="82">
        <v>1518</v>
      </c>
      <c r="C207" s="82">
        <v>522</v>
      </c>
      <c r="D207" s="83">
        <f t="shared" si="3"/>
        <v>521.94089298889412</v>
      </c>
    </row>
    <row r="208" spans="2:4">
      <c r="B208" s="82">
        <v>1532</v>
      </c>
      <c r="C208" s="82">
        <v>522</v>
      </c>
      <c r="D208" s="83">
        <f t="shared" si="3"/>
        <v>526.73917309596072</v>
      </c>
    </row>
    <row r="209" spans="2:4">
      <c r="B209" s="82">
        <v>1543</v>
      </c>
      <c r="C209" s="82">
        <v>525</v>
      </c>
      <c r="D209" s="83">
        <f t="shared" si="3"/>
        <v>530.50925032294151</v>
      </c>
    </row>
    <row r="210" spans="2:4">
      <c r="B210" s="82">
        <v>1547</v>
      </c>
      <c r="C210" s="82">
        <v>530</v>
      </c>
      <c r="D210" s="83">
        <f t="shared" si="3"/>
        <v>531.88018749638911</v>
      </c>
    </row>
    <row r="211" spans="2:4">
      <c r="B211" s="82">
        <v>1550</v>
      </c>
      <c r="C211" s="82">
        <v>535</v>
      </c>
      <c r="D211" s="83">
        <f t="shared" si="3"/>
        <v>532.90839037647481</v>
      </c>
    </row>
    <row r="212" spans="2:4">
      <c r="B212" s="82">
        <v>1557</v>
      </c>
      <c r="C212" s="82">
        <v>538</v>
      </c>
      <c r="D212" s="83">
        <f t="shared" si="3"/>
        <v>535.30753043000811</v>
      </c>
    </row>
    <row r="213" spans="2:4">
      <c r="B213" s="82">
        <v>1561</v>
      </c>
      <c r="C213" s="82">
        <v>541</v>
      </c>
      <c r="D213" s="83">
        <f t="shared" si="3"/>
        <v>536.67846760345572</v>
      </c>
    </row>
    <row r="214" spans="2:4">
      <c r="B214" s="82">
        <v>1569</v>
      </c>
      <c r="C214" s="82">
        <v>541</v>
      </c>
      <c r="D214" s="83">
        <f t="shared" si="3"/>
        <v>539.4203419503508</v>
      </c>
    </row>
    <row r="215" spans="2:4">
      <c r="B215" s="82">
        <v>1572</v>
      </c>
      <c r="C215" s="82">
        <v>546</v>
      </c>
      <c r="D215" s="83">
        <f t="shared" si="3"/>
        <v>540.4485448304365</v>
      </c>
    </row>
  </sheetData>
  <pageMargins left="0.511811024" right="0.511811024" top="0.78740157499999996" bottom="0.78740157499999996" header="0.31496062000000002" footer="0.31496062000000002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opLeftCell="C1" workbookViewId="0">
      <selection activeCell="O20" sqref="O20"/>
    </sheetView>
  </sheetViews>
  <sheetFormatPr baseColWidth="10" defaultColWidth="8.83203125" defaultRowHeight="14" x14ac:dyDescent="0"/>
  <sheetData>
    <row r="1" spans="1:13">
      <c r="A1" s="2" t="s">
        <v>33</v>
      </c>
    </row>
    <row r="3" spans="1:13">
      <c r="B3" s="113" t="s">
        <v>162</v>
      </c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</row>
    <row r="4" spans="1:13"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</row>
    <row r="5" spans="1:13">
      <c r="B5" s="114"/>
      <c r="C5" s="114"/>
      <c r="D5" s="114"/>
      <c r="E5" s="114"/>
      <c r="F5" s="114"/>
      <c r="G5" s="114"/>
      <c r="H5" s="114"/>
      <c r="I5" s="114"/>
      <c r="J5" s="114"/>
      <c r="K5" s="114"/>
      <c r="L5" s="114"/>
      <c r="M5" s="114"/>
    </row>
    <row r="6" spans="1:13"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</row>
    <row r="7" spans="1:13">
      <c r="B7" s="114"/>
      <c r="C7" s="114"/>
      <c r="D7" s="114"/>
      <c r="E7" s="114"/>
      <c r="F7" s="114"/>
      <c r="G7" s="114"/>
      <c r="H7" s="114"/>
      <c r="I7" s="114"/>
      <c r="J7" s="114"/>
      <c r="K7" s="114"/>
      <c r="L7" s="114"/>
      <c r="M7" s="114"/>
    </row>
    <row r="8" spans="1:13">
      <c r="B8" s="114"/>
      <c r="C8" s="114"/>
      <c r="D8" s="114"/>
      <c r="E8" s="114"/>
      <c r="F8" s="114"/>
      <c r="G8" s="114"/>
      <c r="H8" s="114"/>
      <c r="I8" s="114"/>
      <c r="J8" s="114"/>
      <c r="K8" s="114"/>
      <c r="L8" s="114"/>
      <c r="M8" s="114"/>
    </row>
    <row r="9" spans="1:13">
      <c r="B9" s="114"/>
      <c r="C9" s="114"/>
      <c r="D9" s="114"/>
      <c r="E9" s="114"/>
      <c r="F9" s="114"/>
      <c r="G9" s="114"/>
      <c r="H9" s="114"/>
      <c r="I9" s="114"/>
      <c r="J9" s="114"/>
      <c r="K9" s="114"/>
      <c r="L9" s="114"/>
      <c r="M9" s="114"/>
    </row>
    <row r="10" spans="1:13">
      <c r="B10" s="114"/>
      <c r="C10" s="114"/>
      <c r="D10" s="114"/>
      <c r="E10" s="114"/>
      <c r="F10" s="114"/>
      <c r="G10" s="114"/>
      <c r="H10" s="114"/>
      <c r="I10" s="114"/>
      <c r="J10" s="114"/>
      <c r="K10" s="114"/>
      <c r="L10" s="114"/>
      <c r="M10" s="114"/>
    </row>
    <row r="11" spans="1:13">
      <c r="B11" s="114"/>
      <c r="C11" s="114"/>
      <c r="D11" s="114"/>
      <c r="E11" s="114"/>
      <c r="F11" s="114"/>
      <c r="G11" s="114"/>
      <c r="H11" s="114"/>
      <c r="I11" s="114"/>
      <c r="J11" s="114"/>
      <c r="K11" s="114"/>
      <c r="L11" s="114"/>
      <c r="M11" s="114"/>
    </row>
    <row r="12" spans="1:13">
      <c r="B12" s="114"/>
      <c r="C12" s="114"/>
      <c r="D12" s="114"/>
      <c r="E12" s="114"/>
      <c r="F12" s="114"/>
      <c r="G12" s="114"/>
      <c r="H12" s="114"/>
      <c r="I12" s="114"/>
      <c r="J12" s="114"/>
      <c r="K12" s="114"/>
      <c r="L12" s="114"/>
      <c r="M12" s="114"/>
    </row>
    <row r="13" spans="1:13">
      <c r="B13" s="114"/>
      <c r="C13" s="114"/>
      <c r="D13" s="114"/>
      <c r="E13" s="114"/>
      <c r="F13" s="114"/>
      <c r="G13" s="114"/>
      <c r="H13" s="114"/>
      <c r="I13" s="114"/>
      <c r="J13" s="114"/>
      <c r="K13" s="114"/>
      <c r="L13" s="114"/>
      <c r="M13" s="114"/>
    </row>
    <row r="14" spans="1:13">
      <c r="B14" s="114"/>
      <c r="C14" s="114"/>
      <c r="D14" s="114"/>
      <c r="E14" s="114"/>
      <c r="F14" s="114"/>
      <c r="G14" s="114"/>
      <c r="H14" s="114"/>
      <c r="I14" s="114"/>
      <c r="J14" s="114"/>
      <c r="K14" s="114"/>
      <c r="L14" s="114"/>
      <c r="M14" s="114"/>
    </row>
    <row r="15" spans="1:13">
      <c r="B15" s="114"/>
      <c r="C15" s="114"/>
      <c r="D15" s="114"/>
      <c r="E15" s="114"/>
      <c r="F15" s="114"/>
      <c r="G15" s="114"/>
      <c r="H15" s="114"/>
      <c r="I15" s="114"/>
      <c r="J15" s="114"/>
      <c r="K15" s="114"/>
      <c r="L15" s="114"/>
      <c r="M15" s="114"/>
    </row>
    <row r="16" spans="1:13">
      <c r="B16" s="114"/>
      <c r="C16" s="114"/>
      <c r="D16" s="114"/>
      <c r="E16" s="114"/>
      <c r="F16" s="114"/>
      <c r="G16" s="114"/>
      <c r="H16" s="114"/>
      <c r="I16" s="114"/>
      <c r="J16" s="114"/>
      <c r="K16" s="114"/>
      <c r="L16" s="114"/>
      <c r="M16" s="114"/>
    </row>
    <row r="28" spans="1:1">
      <c r="A28" t="s">
        <v>42</v>
      </c>
    </row>
    <row r="30" spans="1:1">
      <c r="A30" t="s">
        <v>43</v>
      </c>
    </row>
    <row r="32" spans="1:1">
      <c r="A32" t="s">
        <v>44</v>
      </c>
    </row>
    <row r="33" spans="1:8">
      <c r="A33" t="s">
        <v>45</v>
      </c>
    </row>
    <row r="35" spans="1:8">
      <c r="A35" t="s">
        <v>46</v>
      </c>
      <c r="F35" t="s">
        <v>47</v>
      </c>
      <c r="H35" t="s">
        <v>48</v>
      </c>
    </row>
    <row r="37" spans="1:8">
      <c r="A37" t="s">
        <v>160</v>
      </c>
    </row>
  </sheetData>
  <mergeCells count="1">
    <mergeCell ref="B3:M16"/>
  </mergeCells>
  <pageMargins left="0.511811024" right="0.511811024" top="0.78740157499999996" bottom="0.78740157499999996" header="0.31496062000000002" footer="0.3149606200000000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Instruções</vt:lpstr>
      <vt:lpstr>Base 1</vt:lpstr>
      <vt:lpstr>Base 2</vt:lpstr>
      <vt:lpstr>1a Questão</vt:lpstr>
      <vt:lpstr>2a Questão</vt:lpstr>
      <vt:lpstr>3a Questão</vt:lpstr>
      <vt:lpstr>4a Questão</vt:lpstr>
      <vt:lpstr>5a Questão</vt:lpstr>
      <vt:lpstr>6a Questão</vt:lpstr>
      <vt:lpstr>7a Questão</vt:lpstr>
      <vt:lpstr>8a Questão</vt:lpstr>
    </vt:vector>
  </TitlesOfParts>
  <Manager/>
  <Company>Microsoft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Marcos</dc:creator>
  <cp:keywords/>
  <dc:description/>
  <cp:lastModifiedBy>Walter</cp:lastModifiedBy>
  <dcterms:created xsi:type="dcterms:W3CDTF">2015-04-25T01:18:46Z</dcterms:created>
  <dcterms:modified xsi:type="dcterms:W3CDTF">2016-05-05T01:33:43Z</dcterms:modified>
  <cp:category/>
</cp:coreProperties>
</file>